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rhimagnesita-my.sharepoint.com/personal/layse_harada_rhimagnesita_com/Documents/My Documents/My Pictures/Website/"/>
    </mc:Choice>
  </mc:AlternateContent>
  <xr:revisionPtr revIDLastSave="0" documentId="8_{66F20656-ECC8-4BCD-9826-75E12B88868E}" xr6:coauthVersionLast="47" xr6:coauthVersionMax="47" xr10:uidLastSave="{00000000-0000-0000-0000-000000000000}"/>
  <bookViews>
    <workbookView xWindow="-110" yWindow="-110" windowWidth="19420" windowHeight="10560" tabRatio="1000" activeTab="5" xr2:uid="{404A8CB8-FE31-4828-8D1F-BDC2511A65D9}"/>
  </bookViews>
  <sheets>
    <sheet name="Cover Page" sheetId="7" r:id="rId1"/>
    <sheet name="Data Contents" sheetId="1" r:id="rId2"/>
    <sheet name="Introduction" sheetId="8" r:id="rId3"/>
    <sheet name="Targets 2025" sheetId="2" r:id="rId4"/>
    <sheet name="Charts" sheetId="31" state="hidden" r:id="rId5"/>
    <sheet name="CO2 Emissions" sheetId="3" r:id="rId6"/>
    <sheet name="Energy" sheetId="4" r:id="rId7"/>
    <sheet name="Recycling" sheetId="6" r:id="rId8"/>
    <sheet name="Waste" sheetId="14" r:id="rId9"/>
    <sheet name="Biodiversity" sheetId="18" r:id="rId10"/>
    <sheet name="Workforce &amp; Diversity" sheetId="11" r:id="rId11"/>
    <sheet name="Health &amp; Safety" sheetId="10" r:id="rId12"/>
    <sheet name="Water" sheetId="9" r:id="rId13"/>
    <sheet name="Communities" sheetId="15" r:id="rId14"/>
    <sheet name="ISO Certifications" sheetId="32" r:id="rId15"/>
    <sheet name="ESG Ratings" sheetId="21" r:id="rId16"/>
    <sheet name="EU Taxonomy" sheetId="19" r:id="rId17"/>
    <sheet name="Worker Representation" sheetId="17" r:id="rId18"/>
    <sheet name="SDGs" sheetId="13" r:id="rId19"/>
  </sheets>
  <definedNames>
    <definedName name="_xlnm._FilterDatabase" localSheetId="14" hidden="1">'ISO Certifications'!$A$5:$A$27</definedName>
    <definedName name="_xlnm.Print_Area" localSheetId="6">Energy!$A$1:$G$16</definedName>
    <definedName name="_xlnm.Print_Area" localSheetId="16">'EU Taxonomy'!$A$1:$G$2</definedName>
    <definedName name="_xlnm.Print_Area" localSheetId="2">Introduction!$A$1:$B$13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3" l="1"/>
  <c r="E16" i="3"/>
  <c r="D16" i="3"/>
  <c r="C16" i="3"/>
  <c r="J41" i="19" l="1"/>
  <c r="I41" i="19"/>
  <c r="H41" i="19"/>
  <c r="G41" i="19"/>
  <c r="F41" i="19"/>
  <c r="R39" i="19"/>
  <c r="J25" i="19"/>
  <c r="I25" i="19"/>
  <c r="H25" i="19"/>
  <c r="G25" i="19"/>
  <c r="F25" i="19"/>
  <c r="R24" i="19"/>
  <c r="R25" i="19" s="1"/>
  <c r="J11" i="19"/>
  <c r="I11" i="19"/>
  <c r="H11" i="19"/>
  <c r="G11" i="19"/>
  <c r="F11" i="19"/>
  <c r="R10" i="19"/>
  <c r="R9" i="19" l="1"/>
  <c r="R11" i="19" s="1"/>
  <c r="R40" i="19"/>
  <c r="R41" i="19" s="1"/>
  <c r="D11" i="6" l="1"/>
  <c r="C11" i="6"/>
  <c r="F12" i="9" l="1"/>
</calcChain>
</file>

<file path=xl/sharedStrings.xml><?xml version="1.0" encoding="utf-8"?>
<sst xmlns="http://schemas.openxmlformats.org/spreadsheetml/2006/main" count="671" uniqueCount="447">
  <si>
    <t xml:space="preserve">RHI MAGNESITA SUSTAINABILITY DATA PACK </t>
  </si>
  <si>
    <t xml:space="preserve">CLIMATE </t>
  </si>
  <si>
    <t>Performance Metrics</t>
  </si>
  <si>
    <t xml:space="preserve">CO2 emissions </t>
  </si>
  <si>
    <t>Energy</t>
  </si>
  <si>
    <t>Recycling</t>
  </si>
  <si>
    <t>ENVIRONMENT</t>
  </si>
  <si>
    <t>Other Emissions</t>
  </si>
  <si>
    <t>Water</t>
  </si>
  <si>
    <t>Waste</t>
  </si>
  <si>
    <t>Biodiversity</t>
  </si>
  <si>
    <t>PEOPLE &amp; COMMUNITIES</t>
  </si>
  <si>
    <t>Health &amp; Safety</t>
  </si>
  <si>
    <t>Workforce and Diversity</t>
  </si>
  <si>
    <t xml:space="preserve">Worker Representation  </t>
  </si>
  <si>
    <t xml:space="preserve">Communities </t>
  </si>
  <si>
    <t>ETHICS AND GOVERNANCE</t>
  </si>
  <si>
    <t xml:space="preserve">Policies &amp; Supporting Documents </t>
  </si>
  <si>
    <t>Corporate Governance</t>
  </si>
  <si>
    <t>Code of Conduct</t>
  </si>
  <si>
    <t>Supplier Code of Conduct</t>
  </si>
  <si>
    <t>Modern Slavery Act Statement</t>
  </si>
  <si>
    <t xml:space="preserve">ISO Certifications </t>
  </si>
  <si>
    <t>STANDARDS &amp; REPORTING</t>
  </si>
  <si>
    <t>Global Reporting Initiative (GRI Index)</t>
  </si>
  <si>
    <t>ESG Ratings</t>
  </si>
  <si>
    <t>TCFD</t>
  </si>
  <si>
    <t>SDGs</t>
  </si>
  <si>
    <t>EU Taxonomy</t>
  </si>
  <si>
    <t xml:space="preserve">Sustainability Report </t>
  </si>
  <si>
    <t xml:space="preserve"> RHI Magnesita Sustainability Data Pack</t>
  </si>
  <si>
    <t>The RHI Magnesita Sustainability Data Pack highlights key data on ESG topics that matter most to our stakeholders and to our business. The data pack contains a compilation of historical performance data, targets and certifications. A full report on our approach to sustainability and our performance can be found under the sustainability section of our website and in our annual reports.
Our integrated management system covers environment (ISO 14001), occupational health and safety (ISO45001), quality (ISO 9001) and energy (ISO 50001). To ensure our data reporting is robust we obtained external assurance in FY 2022.
RHI Magnesita reports in accordance with Global Reporting Initiative (GRI) guidelines. As a signatory of United Nations Global Compact (UNGC) since 2018, we report annually on our progress, engagement and contribution to the UN Sustainable Development Goals that are most relevant to our business. 
RHI Magnesita follows the control approach for consolidating data and accounts for GHG emissions or removals from operations over which it has full year operational control in the respective reporting year. Facilities acquired or built by RHI Magnesita are taken into account in their first full operative calendar year.
Please note that some indicators are only available and updated on an annual basis.
For any additional queries, please contact: sustainability@rhimagnesita.com</t>
  </si>
  <si>
    <t xml:space="preserve">2025 SUSTAINABILITY TARGETS </t>
  </si>
  <si>
    <t>We prioritise the sustainability challenges that are material to our business and our stakeholders. These issues were reconfirmed based on a materiality assessment of the topics, with 2025 targets defined based on  engagement with internal and external stakeholders in 2018-19. We report our progress against 2025 targets for each of these issues, as set out below.  In 2022, a broader stakeholder engagement was conducted online to assess the ongoing relevance of the topics and support RHI Magnesita in reviewing its sustainability goals.</t>
  </si>
  <si>
    <t xml:space="preserve">TARGETS BY 2025 vs 2018 BASELINE YEAR </t>
  </si>
  <si>
    <t>PROGRESS IN 2022</t>
  </si>
  <si>
    <r>
      <t>CO2 Emissions</t>
    </r>
    <r>
      <rPr>
        <b/>
        <vertAlign val="superscript"/>
        <sz val="12"/>
        <color theme="1"/>
        <rFont val="Calibri"/>
        <family val="2"/>
        <scheme val="minor"/>
      </rPr>
      <t>1</t>
    </r>
  </si>
  <si>
    <t>Reduce by 15% per tonne of product – Scope 1, 2, 3 (raw materials)</t>
  </si>
  <si>
    <t>CO2 intensity decreased by 8.2% compared to the base year</t>
  </si>
  <si>
    <r>
      <t xml:space="preserve">Absolute (ktCO2) </t>
    </r>
    <r>
      <rPr>
        <vertAlign val="superscript"/>
        <sz val="12"/>
        <color theme="1"/>
        <rFont val="Calibri"/>
        <family val="2"/>
        <scheme val="minor"/>
      </rPr>
      <t>1</t>
    </r>
  </si>
  <si>
    <r>
      <t xml:space="preserve">Relative (tCO2/t) </t>
    </r>
    <r>
      <rPr>
        <vertAlign val="superscript"/>
        <sz val="12"/>
        <color theme="1"/>
        <rFont val="Calibri"/>
        <family val="2"/>
        <scheme val="minor"/>
      </rPr>
      <t>2</t>
    </r>
  </si>
  <si>
    <r>
      <t>Energy</t>
    </r>
    <r>
      <rPr>
        <b/>
        <vertAlign val="superscript"/>
        <sz val="12"/>
        <color theme="1"/>
        <rFont val="Calibri"/>
        <family val="2"/>
        <scheme val="minor"/>
      </rPr>
      <t>2</t>
    </r>
  </si>
  <si>
    <t>Reduce by 5% per tonne of 
product</t>
  </si>
  <si>
    <t>Energy efficiency decreased by 5% compared to 2021</t>
  </si>
  <si>
    <t>Absolute energy consumption (GWh)</t>
  </si>
  <si>
    <r>
      <t xml:space="preserve">Relative (MWh / t) </t>
    </r>
    <r>
      <rPr>
        <vertAlign val="superscript"/>
        <sz val="12"/>
        <color theme="1"/>
        <rFont val="Calibri"/>
        <family val="2"/>
        <scheme val="minor"/>
      </rPr>
      <t>2</t>
    </r>
  </si>
  <si>
    <t>Increase use of secondary raw materials to 10%</t>
  </si>
  <si>
    <t>Use of SRM increased to10,5%. Overachievement of 2025 target</t>
  </si>
  <si>
    <t>Use of secondary raw materials</t>
  </si>
  <si>
    <t>Diversity</t>
  </si>
  <si>
    <t>Increase women on our Board and in senior leadership to 33%</t>
  </si>
  <si>
    <t xml:space="preserve">Target of 33% of women on our Board met. </t>
  </si>
  <si>
    <t>Board</t>
  </si>
  <si>
    <t xml:space="preserve">Work in progress to develop the women leadership KPI over 33%; in 2022 it decreased to 20% </t>
  </si>
  <si>
    <t>EMT and direct reports</t>
  </si>
  <si>
    <t>Health&amp;Safety</t>
  </si>
  <si>
    <t>Maintain LTIF at &lt;0.5 (goal: Zero harm - No injuries)</t>
  </si>
  <si>
    <t xml:space="preserve">Lost time injury frequency rate (“LTIF”) increased 5% over 2021 data. </t>
  </si>
  <si>
    <t>per 200,000 hours worked</t>
  </si>
  <si>
    <t>NOx and SOx emissions</t>
  </si>
  <si>
    <t>Reduce by 30% by 2027 vs 2018</t>
  </si>
  <si>
    <t xml:space="preserve">30% reduction in NOx and SOx, achieved in China in 2021; 
US in progress (2022): NOx and SOx abatement technologies installed
</t>
  </si>
  <si>
    <t>China  target 
 2021</t>
  </si>
  <si>
    <t>North America target 
2025</t>
  </si>
  <si>
    <t>Europe target
 2027</t>
  </si>
  <si>
    <t>South America target 
2027</t>
  </si>
  <si>
    <t>Notes:</t>
  </si>
  <si>
    <t>1- Historical CO2 emission data is revised to reflect new acquisitions and changes that were implemented following external verification in July 2022</t>
  </si>
  <si>
    <t>2-Adaptations in line with the Greenhouse Gas protocol and refinement in reporting result in updated CO2 and energy efficiency figures for 2018-2022.</t>
  </si>
  <si>
    <t>1. Performance against targets</t>
  </si>
  <si>
    <t>MATERIAL ISSUE</t>
  </si>
  <si>
    <t>CO2 Emissions</t>
  </si>
  <si>
    <t>Absolute (tCO2)</t>
  </si>
  <si>
    <t>Relative (tCO2/t)</t>
  </si>
  <si>
    <t>Relative (MWh / t)</t>
  </si>
  <si>
    <t>Saftey</t>
  </si>
  <si>
    <t>China – target achieved 2021</t>
  </si>
  <si>
    <t>Europe– target 2027</t>
  </si>
  <si>
    <t>South America – target 2027</t>
  </si>
  <si>
    <t>North America – target 2025</t>
  </si>
  <si>
    <t xml:space="preserve">CO2 </t>
  </si>
  <si>
    <t>Absolute emissions (thousand tonnes of CO2)</t>
  </si>
  <si>
    <t>Scope 1</t>
  </si>
  <si>
    <t>of which geogenic emissions</t>
  </si>
  <si>
    <t>of which fuel-based emissions</t>
  </si>
  <si>
    <t>of which other emissions</t>
  </si>
  <si>
    <t>Scope 2</t>
  </si>
  <si>
    <r>
      <rPr>
        <b/>
        <sz val="11"/>
        <color theme="1"/>
        <rFont val="Calibri"/>
        <family val="2"/>
        <scheme val="minor"/>
      </rPr>
      <t xml:space="preserve">Scope 3 </t>
    </r>
    <r>
      <rPr>
        <sz val="11"/>
        <color theme="1"/>
        <rFont val="Calibri"/>
        <family val="2"/>
        <scheme val="minor"/>
      </rPr>
      <t>(raw materials)</t>
    </r>
  </si>
  <si>
    <t>Total</t>
  </si>
  <si>
    <t>Change vs 2018
(base year)</t>
  </si>
  <si>
    <r>
      <rPr>
        <b/>
        <sz val="11"/>
        <color theme="1"/>
        <rFont val="Calibri"/>
        <family val="2"/>
        <scheme val="minor"/>
      </rPr>
      <t xml:space="preserve">Relative emissions </t>
    </r>
    <r>
      <rPr>
        <sz val="11"/>
        <color theme="1"/>
        <rFont val="Calibri"/>
        <family val="2"/>
        <scheme val="minor"/>
      </rPr>
      <t>(tCO2/t product)</t>
    </r>
  </si>
  <si>
    <t>1,89</t>
  </si>
  <si>
    <t>1,85</t>
  </si>
  <si>
    <t>1,96</t>
  </si>
  <si>
    <t>1,82</t>
  </si>
  <si>
    <t>CO2 Emissions Breakdown 2021 by Mass Flow Subject</t>
  </si>
  <si>
    <t>Scope 3 Global (Raw Material)</t>
  </si>
  <si>
    <t>Raw Material</t>
  </si>
  <si>
    <t>Natural Gas</t>
  </si>
  <si>
    <t>Fuel Oil Heavy</t>
  </si>
  <si>
    <t>Others</t>
  </si>
  <si>
    <t>Coal/Coke</t>
  </si>
  <si>
    <t xml:space="preserve">Electricity </t>
  </si>
  <si>
    <t>Diesel/Gasoline/Propan</t>
  </si>
  <si>
    <t>Fuel Oil Light</t>
  </si>
  <si>
    <t>Charcoal</t>
  </si>
  <si>
    <t>Additives</t>
  </si>
  <si>
    <t>LPG</t>
  </si>
  <si>
    <t>Ad4</t>
  </si>
  <si>
    <t>Our Energy  Use</t>
  </si>
  <si>
    <t>Sum of natural gas in [kWh]</t>
  </si>
  <si>
    <t>Sum of electricity in [kWh]</t>
  </si>
  <si>
    <t>Sum of fuel oil light/heavy oil in [kWh]</t>
  </si>
  <si>
    <t>Sum of diesel/petrol in [kWh]</t>
  </si>
  <si>
    <t>Sum of liquid gas (LPG) in [kWh]</t>
  </si>
  <si>
    <t>Sum of hard coal coke &amp; petrol coke in [kWh]</t>
  </si>
  <si>
    <t>Sum total energy [kWh]</t>
  </si>
  <si>
    <t xml:space="preserve">Our energy use by source </t>
  </si>
  <si>
    <t>Natural gas</t>
  </si>
  <si>
    <t>Electricity</t>
  </si>
  <si>
    <t>Fuel oil</t>
  </si>
  <si>
    <t>Diesel</t>
  </si>
  <si>
    <t>Coal and coke</t>
  </si>
  <si>
    <t xml:space="preserve">Use of Secondary raw materials </t>
  </si>
  <si>
    <t>Recycling quantity (t absolute)</t>
  </si>
  <si>
    <t>Absolute CO2-Saving</t>
  </si>
  <si>
    <t xml:space="preserve">Waste </t>
  </si>
  <si>
    <t>Waste total yp + 1 x (onetimer) (haz. + n.haz.)</t>
  </si>
  <si>
    <t>Sum of hazardous waste out [t] yp + 1 x (onetimer)</t>
  </si>
  <si>
    <t>Sum of non hazardous waste out [t] yp + 1 x (onetimer)</t>
  </si>
  <si>
    <t>Sum total waste</t>
  </si>
  <si>
    <t>Note: data collected absed on local regulations</t>
  </si>
  <si>
    <t>Total Water Consumption (million m3)</t>
  </si>
  <si>
    <t>of which water consumption in scarce areas (million m3)</t>
  </si>
  <si>
    <t xml:space="preserve">Environment </t>
  </si>
  <si>
    <t>Forest</t>
  </si>
  <si>
    <t>Summe von Area of forest [ha]</t>
  </si>
  <si>
    <t>-</t>
  </si>
  <si>
    <t>Summe von Number of trees planted [pieces]</t>
  </si>
  <si>
    <t>Summe von Forestation and Reforestation area since ever 
(also forest from natural sucession) [ha]</t>
  </si>
  <si>
    <t>Health and Safety</t>
  </si>
  <si>
    <t>LTIF (Lost time injury frequency per 2000,000 hours worked)</t>
  </si>
  <si>
    <t>TRI - Total Recordable Injuries</t>
  </si>
  <si>
    <t>Women in Leadership</t>
  </si>
  <si>
    <t>EMT</t>
  </si>
  <si>
    <t>EMT + direct reports</t>
  </si>
  <si>
    <t>EMT + EMT Direct Reports</t>
  </si>
  <si>
    <t xml:space="preserve">Spend 2020 By Focus </t>
  </si>
  <si>
    <t>Focus</t>
  </si>
  <si>
    <t>€</t>
  </si>
  <si>
    <t>Emergency Relief</t>
  </si>
  <si>
    <t>COVID Relief</t>
  </si>
  <si>
    <t xml:space="preserve">Education </t>
  </si>
  <si>
    <t xml:space="preserve">Youth development </t>
  </si>
  <si>
    <t>Health &amp; wellbeing</t>
  </si>
  <si>
    <t>Social welfare</t>
  </si>
  <si>
    <t>Arts/culture</t>
  </si>
  <si>
    <t>Economic development</t>
  </si>
  <si>
    <t>Other</t>
  </si>
  <si>
    <t xml:space="preserve">Spend 2020 By Region </t>
  </si>
  <si>
    <t>Country</t>
  </si>
  <si>
    <t>Spending €</t>
  </si>
  <si>
    <t>Region</t>
  </si>
  <si>
    <t>Brazil</t>
  </si>
  <si>
    <t>LATAM</t>
  </si>
  <si>
    <t>India</t>
  </si>
  <si>
    <t>Austria</t>
  </si>
  <si>
    <t>Europe</t>
  </si>
  <si>
    <t>China</t>
  </si>
  <si>
    <t xml:space="preserve">China </t>
  </si>
  <si>
    <t>United States</t>
  </si>
  <si>
    <t>North America</t>
  </si>
  <si>
    <t>Germany</t>
  </si>
  <si>
    <t>Mexico</t>
  </si>
  <si>
    <t>Canada</t>
  </si>
  <si>
    <t>United Kingdom</t>
  </si>
  <si>
    <t xml:space="preserve">Worker Representation </t>
  </si>
  <si>
    <t>Number of board members who are employee representative</t>
  </si>
  <si>
    <t xml:space="preserve">Percentage of employees belonging to unions or covered by works councils or collective bargaining </t>
  </si>
  <si>
    <t xml:space="preserve">Our Carbon Emissions </t>
  </si>
  <si>
    <r>
      <t>Absolute Emissions (thousand tonnes of CO</t>
    </r>
    <r>
      <rPr>
        <b/>
        <vertAlign val="subscript"/>
        <sz val="12"/>
        <color theme="0"/>
        <rFont val="Calibri"/>
        <family val="2"/>
        <scheme val="minor"/>
      </rPr>
      <t>2</t>
    </r>
    <r>
      <rPr>
        <b/>
        <sz val="12"/>
        <color theme="0"/>
        <rFont val="Calibri"/>
        <family val="2"/>
        <scheme val="minor"/>
      </rPr>
      <t xml:space="preserve">) </t>
    </r>
    <r>
      <rPr>
        <b/>
        <vertAlign val="superscript"/>
        <sz val="12"/>
        <color theme="0"/>
        <rFont val="Calibri"/>
        <family val="2"/>
        <scheme val="minor"/>
      </rPr>
      <t>1</t>
    </r>
  </si>
  <si>
    <t>geogenic emissions</t>
  </si>
  <si>
    <t>fuel-based emissions</t>
  </si>
  <si>
    <t>other emissions</t>
  </si>
  <si>
    <r>
      <rPr>
        <b/>
        <sz val="12"/>
        <color theme="1"/>
        <rFont val="Calibri"/>
        <family val="2"/>
        <scheme val="minor"/>
      </rPr>
      <t xml:space="preserve">Scope 3 </t>
    </r>
    <r>
      <rPr>
        <sz val="12"/>
        <color theme="1"/>
        <rFont val="Calibri"/>
        <family val="2"/>
        <scheme val="minor"/>
      </rPr>
      <t>(raw materials)</t>
    </r>
  </si>
  <si>
    <r>
      <t>Absolute Emissions (thousand tonnes of CO</t>
    </r>
    <r>
      <rPr>
        <b/>
        <vertAlign val="subscript"/>
        <sz val="12"/>
        <color theme="0"/>
        <rFont val="Calibri"/>
        <family val="2"/>
        <scheme val="minor"/>
      </rPr>
      <t>2</t>
    </r>
    <r>
      <rPr>
        <b/>
        <sz val="12"/>
        <color theme="0"/>
        <rFont val="Calibri"/>
        <family val="2"/>
        <scheme val="minor"/>
      </rPr>
      <t>)</t>
    </r>
  </si>
  <si>
    <t>Biogenic Scope 1 emissions **</t>
  </si>
  <si>
    <t>** - GHG protocol: While CH4 and N2O biogenic emissions are reported within Scope 1, CO2 emissions arising from biogenic sources (i.e. biomass combustion) are reported independently from the “scopes.” More specifically, a reporting company (to the extent allowed by available data) should account for biogenic CO2 emissions in a separate memo item appended to the rest of the GHG inventory</t>
  </si>
  <si>
    <r>
      <t>Intensity (tonnes of CO</t>
    </r>
    <r>
      <rPr>
        <b/>
        <vertAlign val="subscript"/>
        <sz val="12"/>
        <color theme="0"/>
        <rFont val="Calibri"/>
        <family val="2"/>
        <scheme val="minor"/>
      </rPr>
      <t>2</t>
    </r>
    <r>
      <rPr>
        <b/>
        <sz val="12"/>
        <color theme="0"/>
        <rFont val="Calibri"/>
        <family val="2"/>
        <scheme val="minor"/>
      </rPr>
      <t xml:space="preserve">/ tonnes of product) </t>
    </r>
    <r>
      <rPr>
        <b/>
        <vertAlign val="superscript"/>
        <sz val="12"/>
        <color theme="0"/>
        <rFont val="Calibri"/>
        <family val="2"/>
        <scheme val="minor"/>
      </rPr>
      <t>2</t>
    </r>
  </si>
  <si>
    <r>
      <rPr>
        <b/>
        <sz val="12"/>
        <color theme="1"/>
        <rFont val="Calibri"/>
        <family val="2"/>
        <scheme val="minor"/>
      </rPr>
      <t xml:space="preserve">Relative emissions </t>
    </r>
    <r>
      <rPr>
        <sz val="12"/>
        <color theme="1"/>
        <rFont val="Calibri"/>
        <family val="2"/>
        <scheme val="minor"/>
      </rPr>
      <t>(tCO</t>
    </r>
    <r>
      <rPr>
        <vertAlign val="subscript"/>
        <sz val="12"/>
        <color theme="1"/>
        <rFont val="Calibri"/>
        <family val="2"/>
        <scheme val="minor"/>
      </rPr>
      <t>2</t>
    </r>
    <r>
      <rPr>
        <sz val="12"/>
        <color theme="1"/>
        <rFont val="Calibri"/>
        <family val="2"/>
        <scheme val="minor"/>
      </rPr>
      <t>/t product)</t>
    </r>
  </si>
  <si>
    <t>Notes</t>
  </si>
  <si>
    <t>Baseline year: 2018</t>
  </si>
  <si>
    <t>Target 2025: Reduce emission intensity by 15% per tonne of product – Scope 1, 2, 3 (raw materials)</t>
  </si>
  <si>
    <t>Progress 2022: CO2 intensity decreased by 8,2% compared to 2018 levels.</t>
  </si>
  <si>
    <r>
      <rPr>
        <vertAlign val="superscript"/>
        <sz val="12"/>
        <color theme="1"/>
        <rFont val="Calibri"/>
        <family val="2"/>
        <scheme val="minor"/>
      </rPr>
      <t>1</t>
    </r>
    <r>
      <rPr>
        <sz val="12"/>
        <color theme="1"/>
        <rFont val="Calibri"/>
        <family val="2"/>
        <scheme val="minor"/>
      </rPr>
      <t xml:space="preserve"> -CO2 absolute emissions: Historical data were revised to reflect new acquisitions and changes following an external verification in July 2022.</t>
    </r>
  </si>
  <si>
    <r>
      <rPr>
        <vertAlign val="superscript"/>
        <sz val="12"/>
        <color theme="1"/>
        <rFont val="Calibri"/>
        <family val="2"/>
        <scheme val="minor"/>
      </rPr>
      <t>2</t>
    </r>
    <r>
      <rPr>
        <sz val="12"/>
        <color theme="1"/>
        <rFont val="Calibri"/>
        <family val="2"/>
        <scheme val="minor"/>
      </rPr>
      <t xml:space="preserve"> -CO2 relative emissions: Alignment with the Greenhouse Gas protocol and refinement in reporting resulted in updated CO2 figures for 2018-2022.</t>
    </r>
  </si>
  <si>
    <t>Scope 1 covers emissions from sources that an organisation owns or controls directly.</t>
  </si>
  <si>
    <t>Scope 2 are emissions that a company causes indirectly when energy it purchases and uses is produced.</t>
  </si>
  <si>
    <t>Scope 3 encompasses emissions that are not produced by the company itself, and not the result of activities from assets owned or controlled by them, but by those that it is indirectly responsible for, throughout its value chain. An example of this is when we buy, use and dispose of products from suppliers which have a CO2 footprint of their own. The largest source of scope 3 emissions for RHI Magnesita is the purchase of refractory raw materials from external suppliers.</t>
  </si>
  <si>
    <t>Energy Consumption</t>
  </si>
  <si>
    <r>
      <t xml:space="preserve">Absolute energy consumption (GWh) </t>
    </r>
    <r>
      <rPr>
        <vertAlign val="superscript"/>
        <sz val="12"/>
        <color theme="1"/>
        <rFont val="Calibri"/>
        <family val="2"/>
        <scheme val="minor"/>
      </rPr>
      <t>1</t>
    </r>
  </si>
  <si>
    <t>Energy breakdown (%)</t>
  </si>
  <si>
    <t xml:space="preserve">Natural gas </t>
  </si>
  <si>
    <t>Energy use by source</t>
  </si>
  <si>
    <t>Renewable sources</t>
  </si>
  <si>
    <t>Non-renewable sources</t>
  </si>
  <si>
    <r>
      <rPr>
        <vertAlign val="superscript"/>
        <sz val="12"/>
        <color theme="1"/>
        <rFont val="Calibri"/>
        <family val="2"/>
        <scheme val="minor"/>
      </rPr>
      <t>1</t>
    </r>
    <r>
      <rPr>
        <sz val="12"/>
        <color theme="1"/>
        <rFont val="Calibri"/>
        <family val="2"/>
        <scheme val="minor"/>
      </rPr>
      <t xml:space="preserve"> -Historical energy data were revised to reflect new acquisitions and corrections following implementation of a new data collection system</t>
    </r>
  </si>
  <si>
    <r>
      <rPr>
        <vertAlign val="superscript"/>
        <sz val="12"/>
        <color theme="1"/>
        <rFont val="Calibri"/>
        <family val="2"/>
        <scheme val="minor"/>
      </rPr>
      <t>2</t>
    </r>
    <r>
      <rPr>
        <sz val="12"/>
        <color theme="1"/>
        <rFont val="Calibri"/>
        <family val="2"/>
        <scheme val="minor"/>
      </rPr>
      <t xml:space="preserve"> -Alignment with the Greenhouse Gas protocol and refinement in reporting resulted in updated energy efficiency figures for 2018-2022.</t>
    </r>
  </si>
  <si>
    <t xml:space="preserve">Target 2025: Reduce energy intensity by 5% per tonne of product </t>
  </si>
  <si>
    <t>Progress 2022: Energy efficiency increased compared to 2021 levels. Group energy efficiency performance has been negatively impacted by the transfer in-house of energy intensive raw material production since 2021.</t>
  </si>
  <si>
    <t xml:space="preserve">Recycling </t>
  </si>
  <si>
    <t>Use of Secondary raw materials (%)</t>
  </si>
  <si>
    <t>Recycling quantity (tonnes)</t>
  </si>
  <si>
    <r>
      <t>CO</t>
    </r>
    <r>
      <rPr>
        <vertAlign val="subscript"/>
        <sz val="12"/>
        <color theme="1"/>
        <rFont val="Calibri"/>
        <family val="2"/>
        <scheme val="minor"/>
      </rPr>
      <t>2</t>
    </r>
    <r>
      <rPr>
        <sz val="12"/>
        <color theme="1"/>
        <rFont val="Calibri"/>
        <family val="2"/>
        <scheme val="minor"/>
      </rPr>
      <t xml:space="preserve"> savings due to recycling (tonnes)</t>
    </r>
  </si>
  <si>
    <t xml:space="preserve">Notes: </t>
  </si>
  <si>
    <t>Target 2025: Increase use of secondary raw materials (SRM) to 10%</t>
  </si>
  <si>
    <t xml:space="preserve">Progress 2022: The use of SRM increased to 10.5% and the 2025 target has been achieved three years earlier than anticipated. </t>
  </si>
  <si>
    <t xml:space="preserve">Waste Generation (tonnes) </t>
  </si>
  <si>
    <r>
      <t>Hazardous</t>
    </r>
    <r>
      <rPr>
        <vertAlign val="superscript"/>
        <sz val="12"/>
        <color theme="1"/>
        <rFont val="Calibri (Body)"/>
      </rPr>
      <t>1</t>
    </r>
  </si>
  <si>
    <t>Non-hazardous</t>
  </si>
  <si>
    <t xml:space="preserve">Total </t>
  </si>
  <si>
    <t>1- All hazardous waste is handled and disposed of according to relevant environmental regulations in the jurisdiction in which the waste occurs</t>
  </si>
  <si>
    <t>Forest Area (ha)</t>
  </si>
  <si>
    <t>Number of trees planted (unit)</t>
  </si>
  <si>
    <t>Forestation and Reforestation area (ha)</t>
  </si>
  <si>
    <t xml:space="preserve">Workforce &amp; Diversity </t>
  </si>
  <si>
    <t>Diversity of governance bodies and employees</t>
  </si>
  <si>
    <t>a) Percentage of individuals within the organization's governance bodies in each of the following diversity category:</t>
  </si>
  <si>
    <t>i) Gender</t>
  </si>
  <si>
    <t>Executive Management Team</t>
  </si>
  <si>
    <t>Male</t>
  </si>
  <si>
    <t>7 (78%)</t>
  </si>
  <si>
    <t>5 (71%)</t>
  </si>
  <si>
    <t>Female</t>
  </si>
  <si>
    <t>2 (22%)</t>
  </si>
  <si>
    <t>2 (29%)</t>
  </si>
  <si>
    <t>ii) Age group: under 30 years old, 30-50 years old, over 50 years old</t>
  </si>
  <si>
    <t>Under 30 years old</t>
  </si>
  <si>
    <t>0 (0%)</t>
  </si>
  <si>
    <t>30 - 50 years old</t>
  </si>
  <si>
    <t>5 (56%)</t>
  </si>
  <si>
    <t>6 (67%)</t>
  </si>
  <si>
    <t>Over 50 years old</t>
  </si>
  <si>
    <t>4 (44%)</t>
  </si>
  <si>
    <t>3 (33%)</t>
  </si>
  <si>
    <t>b) Percentage of employees per employee category in each 
of the following diversity categories:</t>
  </si>
  <si>
    <t>12799 (89%)</t>
  </si>
  <si>
    <t>12,077 (88%)</t>
  </si>
  <si>
    <t>10,462 (13%)</t>
  </si>
  <si>
    <t>11,037 (86%)</t>
  </si>
  <si>
    <t>11,721 (85%)</t>
  </si>
  <si>
    <t>1526 (11%)</t>
  </si>
  <si>
    <t>1,601 (12%)</t>
  </si>
  <si>
    <t>10,462 (87%)</t>
  </si>
  <si>
    <t>1,728 (14%)</t>
  </si>
  <si>
    <t>2,010(15%)</t>
  </si>
  <si>
    <t>Salaried staff</t>
  </si>
  <si>
    <t xml:space="preserve">Male </t>
  </si>
  <si>
    <t>4545 (77%)</t>
  </si>
  <si>
    <t>3,633 (76%)</t>
  </si>
  <si>
    <t>3,549 (75%)</t>
  </si>
  <si>
    <t>4,470 (75%)</t>
  </si>
  <si>
    <t>5,146(75%)</t>
  </si>
  <si>
    <t>1338 (23%)</t>
  </si>
  <si>
    <t>1,221 (24%)</t>
  </si>
  <si>
    <t>1,265 (25%)</t>
  </si>
  <si>
    <t>1,469 (25%)</t>
  </si>
  <si>
    <t>1,651(25%)</t>
  </si>
  <si>
    <t>Wage earners</t>
  </si>
  <si>
    <t>8086 (98%)</t>
  </si>
  <si>
    <t>8,444 (96%)</t>
  </si>
  <si>
    <t>6,913 (95%)</t>
  </si>
  <si>
    <t>6,567 (96%)</t>
  </si>
  <si>
    <t>6,575 (95%)</t>
  </si>
  <si>
    <t xml:space="preserve"> 160 (2%)</t>
  </si>
  <si>
    <t>380 (4%)</t>
  </si>
  <si>
    <t>337 (5%)</t>
  </si>
  <si>
    <t>259 (4%)</t>
  </si>
  <si>
    <t>359 (5%)</t>
  </si>
  <si>
    <t>ii. Age group: under 30 years old, 30-50 years old, over 50 years old;</t>
  </si>
  <si>
    <t>1094 (19%)</t>
  </si>
  <si>
    <t>662 (13%)</t>
  </si>
  <si>
    <t>691 (19%)</t>
  </si>
  <si>
    <t>1,006 (17%)</t>
  </si>
  <si>
    <t>3493 (59%)</t>
  </si>
  <si>
    <t>3,045 (63%)</t>
  </si>
  <si>
    <t>3,034 (63%)</t>
  </si>
  <si>
    <t>3,743 (63%)</t>
  </si>
  <si>
    <t>1296 (22%)</t>
  </si>
  <si>
    <t>1,147 (24%)</t>
  </si>
  <si>
    <t>1,089 (23%)</t>
  </si>
  <si>
    <t>1,190 (20%)</t>
  </si>
  <si>
    <t>1652 (20%)</t>
  </si>
  <si>
    <t>2,025 (23%)</t>
  </si>
  <si>
    <t>1,182 (17%)</t>
  </si>
  <si>
    <t>5165 (63%)</t>
  </si>
  <si>
    <t>5,312 (60%)</t>
  </si>
  <si>
    <t>4,546 (63%)</t>
  </si>
  <si>
    <t>4,388 (64%)</t>
  </si>
  <si>
    <t>1429 (17%)</t>
  </si>
  <si>
    <t>1,487 (17%)</t>
  </si>
  <si>
    <t>1,348 (19%)</t>
  </si>
  <si>
    <t>1,256 (18%)</t>
  </si>
  <si>
    <t>EMT Direct reports</t>
  </si>
  <si>
    <t>Target 2025: Increase women on our Board and in senior leadership to 33%</t>
  </si>
  <si>
    <t>Progress 2022: Target of 33% of women on our Board met. Work in progress to develop the women leadership KPI over 33%</t>
  </si>
  <si>
    <t>LTIF (Lost time injury frequency per 200,000 hours worked)</t>
  </si>
  <si>
    <t>Target 2025: Maintain LTIF at &lt;0.5 (goal: Zero harm - No injuries)</t>
  </si>
  <si>
    <t>Our Water Use</t>
  </si>
  <si>
    <t>Water Consumption (%)</t>
  </si>
  <si>
    <t>Water consumption in non-scarce areas (%)</t>
  </si>
  <si>
    <t>Water consumption in water scarce areas (%)</t>
  </si>
  <si>
    <r>
      <t>Water Consumption (million m</t>
    </r>
    <r>
      <rPr>
        <b/>
        <vertAlign val="superscript"/>
        <sz val="12"/>
        <color theme="0"/>
        <rFont val="Calibri"/>
        <family val="2"/>
        <scheme val="minor"/>
      </rPr>
      <t>3</t>
    </r>
    <r>
      <rPr>
        <b/>
        <sz val="12"/>
        <color theme="0"/>
        <rFont val="Calibri"/>
        <family val="2"/>
        <scheme val="minor"/>
      </rPr>
      <t>)</t>
    </r>
  </si>
  <si>
    <r>
      <t>Total Water Consumption (million m</t>
    </r>
    <r>
      <rPr>
        <vertAlign val="superscript"/>
        <sz val="12"/>
        <color theme="1"/>
        <rFont val="Calibri"/>
        <family val="2"/>
        <scheme val="minor"/>
      </rPr>
      <t>3</t>
    </r>
    <r>
      <rPr>
        <sz val="12"/>
        <color theme="1"/>
        <rFont val="Calibri"/>
        <family val="2"/>
        <scheme val="minor"/>
      </rPr>
      <t>)</t>
    </r>
  </si>
  <si>
    <r>
      <t>of which water consumption in scarce areas (million m</t>
    </r>
    <r>
      <rPr>
        <vertAlign val="superscript"/>
        <sz val="12"/>
        <color theme="1"/>
        <rFont val="Calibri"/>
        <family val="2"/>
        <scheme val="minor"/>
      </rPr>
      <t>3</t>
    </r>
    <r>
      <rPr>
        <sz val="12"/>
        <color theme="1"/>
        <rFont val="Calibri"/>
        <family val="2"/>
        <scheme val="minor"/>
      </rPr>
      <t>)*</t>
    </r>
  </si>
  <si>
    <t xml:space="preserve">* - RHI Magnesita sites in regions at risk of water scarcity follow all applicable regulations including obligations to monitor water withdrawal and capacity limitations.                    </t>
  </si>
  <si>
    <t>Water Withdrawl per source</t>
  </si>
  <si>
    <t>Groundwater (m3)</t>
  </si>
  <si>
    <t>Drinking water (m3)</t>
  </si>
  <si>
    <t>TOTAL</t>
  </si>
  <si>
    <t>Communities</t>
  </si>
  <si>
    <t>Community Investment Approvals by Focus, %</t>
  </si>
  <si>
    <t>Spend by Region, %</t>
  </si>
  <si>
    <t>South America</t>
  </si>
  <si>
    <t xml:space="preserve">IMS &amp; ISO Standards </t>
  </si>
  <si>
    <t>Integrated Management System | RHI Magnesita</t>
  </si>
  <si>
    <t xml:space="preserve">ESG Ratings </t>
  </si>
  <si>
    <t xml:space="preserve">Rating Agency </t>
  </si>
  <si>
    <t>CDP</t>
  </si>
  <si>
    <t>C</t>
  </si>
  <si>
    <t>B</t>
  </si>
  <si>
    <t>A-</t>
  </si>
  <si>
    <t>EcoVadis</t>
  </si>
  <si>
    <t>Silver</t>
  </si>
  <si>
    <t>Gold</t>
  </si>
  <si>
    <t>MSCI</t>
  </si>
  <si>
    <t>AA</t>
  </si>
  <si>
    <t xml:space="preserve">Sustainalytics </t>
  </si>
  <si>
    <t>Medium</t>
  </si>
  <si>
    <t>ISS ESG</t>
  </si>
  <si>
    <t>Prime C+</t>
  </si>
  <si>
    <t>The Group’s strong commitment to Sustainability is reflected in the ESG ratings that RHI Magnesita scored in 2022. CDP awarded an "A-" rating, placing RHI Magnesita in the Leadership band. This rating is higher than the Europe regional average of B and the global average of C. RHI Magnesita rated “AA” by MSCI and “Gold” by Ecovadis.</t>
  </si>
  <si>
    <t xml:space="preserve">EU Taxonomy </t>
  </si>
  <si>
    <t>Turnover</t>
  </si>
  <si>
    <t>Substantial contribution criteria</t>
  </si>
  <si>
    <t>DNSH criteria ('Does Not Significantly Harm')</t>
  </si>
  <si>
    <t>Economic activities</t>
  </si>
  <si>
    <t>Code(s)</t>
  </si>
  <si>
    <t>Absolute turnover</t>
  </si>
  <si>
    <t>Proportion of turnover</t>
  </si>
  <si>
    <t>Climate change mitigation</t>
  </si>
  <si>
    <t>Climate change adaptation</t>
  </si>
  <si>
    <t>Water and maritime resources</t>
  </si>
  <si>
    <t>Circular Economy</t>
  </si>
  <si>
    <t>Pollution</t>
  </si>
  <si>
    <t>Biodiversity and ecosystems</t>
  </si>
  <si>
    <t>Circular economy</t>
  </si>
  <si>
    <t>Minimum safeguards</t>
  </si>
  <si>
    <t>Taxonomy aligned proportion of turnover year 2022</t>
  </si>
  <si>
    <t>Taxonomy-aligned proportion of turnover year 2021</t>
  </si>
  <si>
    <t>Category (enabling activity)</t>
  </si>
  <si>
    <t>Category (transitional activity)</t>
  </si>
  <si>
    <t>A. Taxonomy-eligible activities</t>
  </si>
  <si>
    <t>A.1 Environmentally sustainable activities (Taxonomy-aligned)</t>
  </si>
  <si>
    <t>Manufacture of other low carbon technologies</t>
  </si>
  <si>
    <t>3.6</t>
  </si>
  <si>
    <t>Y</t>
  </si>
  <si>
    <t>E</t>
  </si>
  <si>
    <t>Material recovery from non-hazardous waste</t>
  </si>
  <si>
    <t>5.9</t>
  </si>
  <si>
    <t>Turnover of environmentally sustainable activities (Taxonomy-aligned)</t>
  </si>
  <si>
    <t>A.2 Taxonomy-Eligible but not environmentally sustainable activities (not Taxonomy-aligned activities)</t>
  </si>
  <si>
    <t>Close to market research, development, innovation</t>
  </si>
  <si>
    <t>9.1</t>
  </si>
  <si>
    <t>Turnover of Taxonomy-eligible but not environmentally sustainable activities (not Taxonomy-aligned activities) (A.2)</t>
  </si>
  <si>
    <t>Total A.1 + A.2</t>
  </si>
  <si>
    <t>B. Taxonomy non-eligible activities</t>
  </si>
  <si>
    <t>Total A+B</t>
  </si>
  <si>
    <t>Opex</t>
  </si>
  <si>
    <t>Absolute Opex</t>
  </si>
  <si>
    <t>Proportion of Opex</t>
  </si>
  <si>
    <t>Taxonomy aligned proportion of Opex year 2022</t>
  </si>
  <si>
    <t>Taxonomy-aligned proportion of Opex year 2021</t>
  </si>
  <si>
    <t>Opex of environmentally sustainable activities (Taxonomy-aligned)</t>
  </si>
  <si>
    <t>Opex of Taxonomy-eligible but not environmentally sustainable activities (not Taxonomy-aligned activities) (A.2)</t>
  </si>
  <si>
    <t>Capex</t>
  </si>
  <si>
    <t>Absolute Capex</t>
  </si>
  <si>
    <t>Proportion of Capex</t>
  </si>
  <si>
    <t>Taxonomy aligned proportion of Capex year 2022</t>
  </si>
  <si>
    <t>Taxonomy-aligned proportion of Capex year 2021</t>
  </si>
  <si>
    <t>Capex of environmentally sustainable activities (Taxonomy-aligned)</t>
  </si>
  <si>
    <t>Capex of Taxonomy-eligible but not environmentally sustainable activities (not Taxonomy-aligned activities) (A.2)</t>
  </si>
  <si>
    <t>EU Taxonomy 2021 – The revenue and opex reported as part of the EU Taxonomy disclosure table from the economic activity “Material recovery from non-hazardous waste” as eligible in 2021 is restated (originally reported: Revenue 2021: 82 million €; opex 2021: 3 million €; restated: revenue 34 million €; opex 2021: 1 million €) (see Appendix - Taxonomy)</t>
  </si>
  <si>
    <t xml:space="preserve"> Denominator capex was changed for 2021 following EU Taxonomy CAPEX definition (originally reported: CAPex 2021: 261 million €; restated: revenue 278 million €)</t>
  </si>
  <si>
    <t>Number of board members who are employee representatives</t>
  </si>
  <si>
    <t xml:space="preserve">Share of employees belonging to unions or covered by works councils or collective bargaining </t>
  </si>
  <si>
    <t>OUR CONTRIBUTIONS TO THE UN SUSTAINABLE DEVELOPMENT GOALS (SDGs)</t>
  </si>
  <si>
    <t>SDGs relevant to the business</t>
  </si>
  <si>
    <t xml:space="preserve">Indicators to measure SDG performance </t>
  </si>
  <si>
    <t>Target</t>
  </si>
  <si>
    <t>Potential Impact</t>
  </si>
  <si>
    <t xml:space="preserve">Our  Performance </t>
  </si>
  <si>
    <t>SDG 3 – Good health and wellbeing</t>
  </si>
  <si>
    <t xml:space="preserve">Lost Time Injury Frequency (LTIF)                 </t>
  </si>
  <si>
    <t>Maintain lost time injury frequency (LTIF) below 0.5; The goal is Zero harm - No injuries</t>
  </si>
  <si>
    <t>Negative: Operations potentially expose employees to health and safety risk.</t>
  </si>
  <si>
    <t>See performance on sustainability report</t>
  </si>
  <si>
    <t>SDG 4 – Quality Education</t>
  </si>
  <si>
    <t>see SDG 11</t>
  </si>
  <si>
    <t>Positive: Supporting education in our communities helps to improve children’s quality of life and future prospects.</t>
  </si>
  <si>
    <t xml:space="preserve">Supporting education is one of 
three core themes for our Community Investment. </t>
  </si>
  <si>
    <t>SDG 5 – Gender Equality</t>
  </si>
  <si>
    <t>% of women in senior leadership and on our Board</t>
  </si>
  <si>
    <t>Positive: More women in our leadership and a pipeline of future female leaders will contribute to greater gender equality in our business and beyond.</t>
  </si>
  <si>
    <t>Women now account for 20% of our senior leadership and 33% of the Board 
We are also building a pipeline of high-potential female leaders.</t>
  </si>
  <si>
    <t>SDG 8 – Decent work and economic growth</t>
  </si>
  <si>
    <t xml:space="preserve">Youth development through community relations strategy (see SDG 11)
Health &amp; Safety KPI (see SDG 3)
Freedom of association and collective bargaining
</t>
  </si>
  <si>
    <t>RHI Magnesitas fosters sustainable economic growth in the communities where it operates by implementing various  initiatives centered around three core pillars: Education &amp; Youth Development, Health &amp; Medical care and Environment</t>
  </si>
  <si>
    <t xml:space="preserve">No risks of child labor in our supply chain identified
Human Rights Policy
Anti-discrimination Policy
Diversity Charter
Review of Code of Conduct
</t>
  </si>
  <si>
    <t>SDG 9 – Industry Innovation and Infrastructure</t>
  </si>
  <si>
    <t>Share of annual sales invested in R&amp;D and Technical Marketing</t>
  </si>
  <si>
    <t>Invest 2% of annual sales in R&amp;D and Technical Marketing</t>
  </si>
  <si>
    <t>Positive: New products and technologies help reduce our CO2 emissions, those of our customers and lead our industry.</t>
  </si>
  <si>
    <t>Several projects and pilots are ongoing to evaluate the use of new and forthcoming technologies
2,1% of our revenue is for R&amp;D and Technical Marketing</t>
  </si>
  <si>
    <t>SDG 11 - Sustainable cities and communities</t>
  </si>
  <si>
    <t>Community Relations Pillars (Youth development, Education and Environment)</t>
  </si>
  <si>
    <t>Positive: Several initiatives are in place in the areas of Youth Development, Education and Environment in the communities where the group operates</t>
  </si>
  <si>
    <t xml:space="preserve">see communities section on the sustainability report.
</t>
  </si>
  <si>
    <t>SDG 12 – Responsible Consumption and Production</t>
  </si>
  <si>
    <t>% Recycled content</t>
  </si>
  <si>
    <t>Increase use of secondary raw materials (SRM) to 10%</t>
  </si>
  <si>
    <t>Positive: Increasing the circularity of our business will help reduce both our use of primary raw materials and our CO2 emissions.</t>
  </si>
  <si>
    <t xml:space="preserve">Use of SRM increased to 10,5%, 2025 target achieved with 3 years in advance
</t>
  </si>
  <si>
    <t>SDG 13 – Climate Action</t>
  </si>
  <si>
    <t xml:space="preserve">Tonnes of CO2 per tonne of production </t>
  </si>
  <si>
    <t>Reduce CO2 emissions by 15% per tonne of product – Scope 1, 2, 3 (raw materials)</t>
  </si>
  <si>
    <t>Negative: Energy-intensive production and CO2 emissions from raw materials result in CO2 intensive products                                         
 Positive: Refractory products are enablers for materials which are needed for the green transition (e.g. copper).</t>
  </si>
  <si>
    <t>SDG 15 – Life on Land</t>
  </si>
  <si>
    <t>Reduction in air emissions</t>
  </si>
  <si>
    <t>Reduce NOx and SOx emissions by 30% by 2027 (vs 2018), starting with China by 2021</t>
  </si>
  <si>
    <t>Positive: Reduce negative effects of air emissions to the environment and the local community.</t>
  </si>
  <si>
    <t>30% reduction in NOx and SOx achieved in China already;  focus on US operations</t>
  </si>
  <si>
    <t>SDG 17 Partnerships for the goals</t>
  </si>
  <si>
    <t>seeking to be preferable partner on low carbon economy
Community Relations Pillars (Youth development, Education and Environment)</t>
  </si>
  <si>
    <t>Positive: Joint efforts to tackle climate change and address communities aspirations</t>
  </si>
  <si>
    <t>Partnerships with entities that are aligned with our strategy and goals (e.g. MCi,Resource Project, MIRECO, communities, etc)</t>
  </si>
  <si>
    <r>
      <t xml:space="preserve">RHI Magnesita
Sustainability Data Pack
</t>
    </r>
    <r>
      <rPr>
        <b/>
        <sz val="36"/>
        <color theme="1"/>
        <rFont val="Calibri (Body)"/>
      </rPr>
      <t>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</si>
</sst>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43" formatCode="_-* #,##0.00_-;\-* #,##0.00_-;_-* &quot;-&quot;??_-;_-@_-"/>
    <numFmt numFmtId="164" formatCode="0.0%"/>
    <numFmt numFmtId="165" formatCode="0.0"/>
    <numFmt numFmtId="166" formatCode="_-* #,##0_-;\-* #,##0_-;_-* &quot;-&quot;??_-;_-@_-"/>
    <numFmt numFmtId="167" formatCode="#,##0.0"/>
    <numFmt numFmtId="168" formatCode="_-* #,##0\ &quot;€&quot;_-;\-* #,##0\ &quot;€&quot;_-;_-* &quot;-&quot;??\ &quot;€&quot;_-;_-@_-"/>
    <numFmt numFmtId="169" formatCode="_-* #,##0\ [$€-407]_-;\-* #,##0\ [$€-407]_-;_-* &quot;-&quot;??\ [$€-407]_-;_-@_-"/>
  </numFmts>
  <fonts count="56">
    <font>
      <sz val="11"/>
      <color theme="1"/>
      <name val="Calibri"/>
      <family val="2"/>
      <scheme val="minor"/>
    </font>
    <font>
      <sz val="12"/>
      <color theme="1"/>
      <name val="Calibri"/>
      <family val="2"/>
      <scheme val="minor"/>
    </font>
    <font>
      <sz val="11"/>
      <color theme="1"/>
      <name val="Calibri"/>
      <family val="2"/>
      <scheme val="minor"/>
    </font>
    <font>
      <sz val="11"/>
      <color rgb="FF006100"/>
      <name val="Calibri"/>
      <family val="2"/>
      <scheme val="minor"/>
    </font>
    <font>
      <sz val="10"/>
      <color rgb="FF006100"/>
      <name val="Calibri"/>
      <family val="2"/>
      <scheme val="minor"/>
    </font>
    <font>
      <sz val="10"/>
      <color theme="1"/>
      <name val="Calibri"/>
      <family val="2"/>
      <scheme val="minor"/>
    </font>
    <font>
      <b/>
      <sz val="12"/>
      <color theme="1"/>
      <name val="Calibri"/>
      <family val="2"/>
      <scheme val="minor"/>
    </font>
    <font>
      <b/>
      <sz val="10"/>
      <color rgb="FF006100"/>
      <name val="Calibri"/>
      <family val="2"/>
      <scheme val="minor"/>
    </font>
    <font>
      <b/>
      <sz val="11"/>
      <color theme="1"/>
      <name val="Calibri"/>
      <family val="2"/>
      <scheme val="minor"/>
    </font>
    <font>
      <sz val="8"/>
      <name val="Calibri"/>
      <family val="2"/>
      <scheme val="minor"/>
    </font>
    <font>
      <b/>
      <sz val="14"/>
      <color theme="1"/>
      <name val="Calibri"/>
      <family val="2"/>
      <scheme val="minor"/>
    </font>
    <font>
      <u/>
      <sz val="11"/>
      <color theme="10"/>
      <name val="Calibri"/>
      <family val="2"/>
      <scheme val="minor"/>
    </font>
    <font>
      <b/>
      <sz val="11"/>
      <color rgb="FF006100"/>
      <name val="Calibri"/>
      <family val="2"/>
      <scheme val="minor"/>
    </font>
    <font>
      <b/>
      <sz val="18"/>
      <color theme="1"/>
      <name val="Calibri"/>
      <family val="2"/>
      <scheme val="minor"/>
    </font>
    <font>
      <b/>
      <u/>
      <sz val="24"/>
      <color theme="1"/>
      <name val="Calibri"/>
      <family val="2"/>
      <scheme val="minor"/>
    </font>
    <font>
      <sz val="11"/>
      <color theme="1"/>
      <name val="Calibri"/>
      <family val="2"/>
    </font>
    <font>
      <b/>
      <u/>
      <sz val="14"/>
      <color theme="1"/>
      <name val="Calibri"/>
      <family val="2"/>
      <scheme val="minor"/>
    </font>
    <font>
      <b/>
      <u/>
      <sz val="12"/>
      <color theme="1"/>
      <name val="Calibri"/>
      <family val="2"/>
      <scheme val="minor"/>
    </font>
    <font>
      <b/>
      <u/>
      <sz val="11"/>
      <color theme="1"/>
      <name val="Calibri"/>
      <family val="2"/>
      <scheme val="minor"/>
    </font>
    <font>
      <b/>
      <sz val="10"/>
      <color theme="1"/>
      <name val="Calibri"/>
      <family val="2"/>
      <scheme val="minor"/>
    </font>
    <font>
      <sz val="10"/>
      <name val="Arial"/>
      <family val="2"/>
    </font>
    <font>
      <b/>
      <sz val="11"/>
      <color theme="0"/>
      <name val="Calibri"/>
      <family val="2"/>
      <scheme val="minor"/>
    </font>
    <font>
      <sz val="11"/>
      <color theme="0"/>
      <name val="Calibri"/>
      <family val="2"/>
      <scheme val="minor"/>
    </font>
    <font>
      <b/>
      <sz val="12"/>
      <color theme="0"/>
      <name val="Calibri"/>
      <family val="2"/>
      <scheme val="minor"/>
    </font>
    <font>
      <b/>
      <sz val="10"/>
      <color theme="0"/>
      <name val="Calibri"/>
      <family val="2"/>
      <scheme val="minor"/>
    </font>
    <font>
      <sz val="10"/>
      <color theme="0"/>
      <name val="Calibri"/>
      <family val="2"/>
      <scheme val="minor"/>
    </font>
    <font>
      <b/>
      <i/>
      <sz val="11"/>
      <color theme="1"/>
      <name val="Calibri"/>
      <family val="2"/>
      <scheme val="minor"/>
    </font>
    <font>
      <b/>
      <sz val="11"/>
      <name val="Calibri"/>
      <family val="2"/>
      <scheme val="minor"/>
    </font>
    <font>
      <b/>
      <u/>
      <sz val="16"/>
      <color theme="1"/>
      <name val="Calibri"/>
      <family val="2"/>
      <scheme val="minor"/>
    </font>
    <font>
      <i/>
      <sz val="8"/>
      <color theme="1"/>
      <name val="Calibri"/>
      <family val="2"/>
      <scheme val="minor"/>
    </font>
    <font>
      <i/>
      <sz val="11"/>
      <color theme="1"/>
      <name val="Calibri"/>
      <family val="2"/>
      <scheme val="minor"/>
    </font>
    <font>
      <sz val="10"/>
      <name val="Calibri"/>
      <family val="2"/>
    </font>
    <font>
      <sz val="10"/>
      <color theme="1"/>
      <name val="Calibri"/>
      <family val="2"/>
    </font>
    <font>
      <sz val="10"/>
      <name val="Calibri"/>
      <family val="2"/>
      <scheme val="minor"/>
    </font>
    <font>
      <i/>
      <sz val="10"/>
      <color theme="1"/>
      <name val="Calibri"/>
      <family val="2"/>
      <scheme val="minor"/>
    </font>
    <font>
      <b/>
      <sz val="11"/>
      <color rgb="FFFF0000"/>
      <name val="Calibri"/>
      <family val="2"/>
      <scheme val="minor"/>
    </font>
    <font>
      <vertAlign val="superscript"/>
      <sz val="12"/>
      <color theme="1"/>
      <name val="Calibri"/>
      <family val="2"/>
      <scheme val="minor"/>
    </font>
    <font>
      <sz val="12"/>
      <color theme="0"/>
      <name val="Calibri"/>
      <family val="2"/>
      <scheme val="minor"/>
    </font>
    <font>
      <vertAlign val="subscript"/>
      <sz val="12"/>
      <color theme="1"/>
      <name val="Calibri"/>
      <family val="2"/>
      <scheme val="minor"/>
    </font>
    <font>
      <sz val="12"/>
      <color rgb="FFFF0000"/>
      <name val="Calibri"/>
      <family val="2"/>
      <scheme val="minor"/>
    </font>
    <font>
      <sz val="12"/>
      <name val="Calibri"/>
      <family val="2"/>
      <scheme val="minor"/>
    </font>
    <font>
      <b/>
      <sz val="12"/>
      <name val="Calibri"/>
      <family val="2"/>
      <scheme val="minor"/>
    </font>
    <font>
      <b/>
      <i/>
      <sz val="12"/>
      <color theme="1"/>
      <name val="Calibri"/>
      <family val="2"/>
      <scheme val="minor"/>
    </font>
    <font>
      <b/>
      <vertAlign val="superscript"/>
      <sz val="12"/>
      <color theme="0"/>
      <name val="Calibri"/>
      <family val="2"/>
      <scheme val="minor"/>
    </font>
    <font>
      <b/>
      <vertAlign val="subscript"/>
      <sz val="12"/>
      <color theme="0"/>
      <name val="Calibri"/>
      <family val="2"/>
      <scheme val="minor"/>
    </font>
    <font>
      <sz val="12"/>
      <color theme="1"/>
      <name val="Calibri"/>
      <family val="2"/>
    </font>
    <font>
      <b/>
      <vertAlign val="superscript"/>
      <sz val="12"/>
      <color theme="1"/>
      <name val="Calibri"/>
      <family val="2"/>
      <scheme val="minor"/>
    </font>
    <font>
      <u/>
      <sz val="10"/>
      <color theme="10"/>
      <name val="Calibri"/>
      <family val="2"/>
      <scheme val="minor"/>
    </font>
    <font>
      <b/>
      <sz val="48"/>
      <color theme="1"/>
      <name val="Calibri"/>
      <family val="2"/>
      <scheme val="minor"/>
    </font>
    <font>
      <vertAlign val="superscript"/>
      <sz val="12"/>
      <color theme="1"/>
      <name val="Calibri (Body)"/>
    </font>
    <font>
      <sz val="11"/>
      <color rgb="FFFF0000"/>
      <name val="Calibri"/>
      <family val="2"/>
      <scheme val="minor"/>
    </font>
    <font>
      <b/>
      <sz val="12"/>
      <color rgb="FF00B050"/>
      <name val="Calibri"/>
      <family val="2"/>
      <scheme val="minor"/>
    </font>
    <font>
      <sz val="12"/>
      <color rgb="FF00B050"/>
      <name val="Calibri"/>
      <family val="2"/>
      <scheme val="minor"/>
    </font>
    <font>
      <sz val="11"/>
      <color rgb="FF00B050"/>
      <name val="Calibri"/>
      <family val="2"/>
      <scheme val="minor"/>
    </font>
    <font>
      <u/>
      <sz val="18"/>
      <color theme="10"/>
      <name val="Calibri"/>
      <family val="2"/>
      <scheme val="minor"/>
    </font>
    <font>
      <b/>
      <sz val="36"/>
      <color theme="1"/>
      <name val="Calibri (Body)"/>
    </font>
  </fonts>
  <fills count="17">
    <fill>
      <patternFill patternType="none"/>
    </fill>
    <fill>
      <patternFill patternType="gray125"/>
    </fill>
    <fill>
      <patternFill patternType="solid">
        <fgColor rgb="FFC6EFCE"/>
      </patternFill>
    </fill>
    <fill>
      <patternFill patternType="solid">
        <fgColor theme="4" tint="0.79998168889431442"/>
        <bgColor indexed="65"/>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79998168889431442"/>
        <bgColor rgb="FF000000"/>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3" tint="0.79998168889431442"/>
        <bgColor rgb="FF000000"/>
      </patternFill>
    </fill>
    <fill>
      <patternFill patternType="solid">
        <fgColor rgb="FFFFFF00"/>
        <bgColor indexed="64"/>
      </patternFill>
    </fill>
  </fills>
  <borders count="18">
    <border>
      <left/>
      <right/>
      <top/>
      <bottom/>
      <diagonal/>
    </border>
    <border>
      <left/>
      <right/>
      <top/>
      <bottom style="dotted">
        <color indexed="64"/>
      </bottom>
      <diagonal/>
    </border>
    <border>
      <left/>
      <right/>
      <top style="dotted">
        <color indexed="64"/>
      </top>
      <bottom style="dotted">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top style="dotted">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style="thick">
        <color indexed="64"/>
      </right>
      <top/>
      <bottom style="thick">
        <color indexed="64"/>
      </bottom>
      <diagonal/>
    </border>
    <border>
      <left style="thick">
        <color indexed="64"/>
      </left>
      <right style="thick">
        <color indexed="64"/>
      </right>
      <top/>
      <bottom/>
      <diagonal/>
    </border>
    <border>
      <left style="thick">
        <color indexed="64"/>
      </left>
      <right style="thick">
        <color indexed="64"/>
      </right>
      <top style="thick">
        <color indexed="64"/>
      </top>
      <bottom style="thin">
        <color indexed="64"/>
      </bottom>
      <diagonal/>
    </border>
  </borders>
  <cellStyleXfs count="8">
    <xf numFmtId="0" fontId="0" fillId="0" borderId="0"/>
    <xf numFmtId="0" fontId="3" fillId="2" borderId="0" applyNumberFormat="0" applyBorder="0" applyAlignment="0" applyProtection="0"/>
    <xf numFmtId="0" fontId="2" fillId="3" borderId="0" applyNumberFormat="0" applyBorder="0" applyAlignment="0" applyProtection="0"/>
    <xf numFmtId="0" fontId="11" fillId="0" borderId="0" applyNumberFormat="0" applyFill="0" applyBorder="0" applyAlignment="0" applyProtection="0"/>
    <xf numFmtId="0" fontId="20"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cellStyleXfs>
  <cellXfs count="294">
    <xf numFmtId="0" fontId="0" fillId="0" borderId="0" xfId="0"/>
    <xf numFmtId="0" fontId="6" fillId="0" borderId="0" xfId="0" applyFont="1" applyAlignment="1">
      <alignment horizontal="center"/>
    </xf>
    <xf numFmtId="0" fontId="0" fillId="0" borderId="0" xfId="0" applyAlignment="1">
      <alignment vertical="center"/>
    </xf>
    <xf numFmtId="0" fontId="10" fillId="0" borderId="0" xfId="0" applyFont="1" applyAlignment="1">
      <alignment horizontal="center"/>
    </xf>
    <xf numFmtId="0" fontId="13" fillId="0" borderId="0" xfId="0" applyFont="1"/>
    <xf numFmtId="0" fontId="14" fillId="0" borderId="0" xfId="0" applyFont="1"/>
    <xf numFmtId="0" fontId="8" fillId="0" borderId="0" xfId="0" applyFont="1"/>
    <xf numFmtId="0" fontId="0" fillId="0" borderId="0" xfId="0" applyAlignment="1">
      <alignment horizontal="right"/>
    </xf>
    <xf numFmtId="0" fontId="6" fillId="0" borderId="0" xfId="0" applyFont="1"/>
    <xf numFmtId="0" fontId="0" fillId="5" borderId="0" xfId="0" applyFill="1"/>
    <xf numFmtId="0" fontId="17" fillId="0" borderId="0" xfId="0" applyFont="1"/>
    <xf numFmtId="0" fontId="0" fillId="5" borderId="3" xfId="0" applyFill="1" applyBorder="1" applyAlignment="1">
      <alignment horizontal="right"/>
    </xf>
    <xf numFmtId="0" fontId="0" fillId="5" borderId="7" xfId="0" applyFill="1" applyBorder="1"/>
    <xf numFmtId="3" fontId="0" fillId="5" borderId="7" xfId="0" applyNumberFormat="1" applyFill="1" applyBorder="1"/>
    <xf numFmtId="0" fontId="8" fillId="5" borderId="7" xfId="0" applyFont="1" applyFill="1" applyBorder="1"/>
    <xf numFmtId="0" fontId="0" fillId="0" borderId="7" xfId="0" applyBorder="1"/>
    <xf numFmtId="0" fontId="0" fillId="4" borderId="7" xfId="0" applyFill="1" applyBorder="1"/>
    <xf numFmtId="0" fontId="0" fillId="4" borderId="7" xfId="0" applyFill="1" applyBorder="1" applyAlignment="1">
      <alignment horizontal="right" wrapText="1"/>
    </xf>
    <xf numFmtId="0" fontId="0" fillId="5" borderId="7" xfId="0" applyFill="1" applyBorder="1" applyAlignment="1">
      <alignment horizontal="left" vertical="center" wrapText="1"/>
    </xf>
    <xf numFmtId="0" fontId="0" fillId="5" borderId="7" xfId="0" applyFill="1" applyBorder="1" applyAlignment="1">
      <alignment wrapText="1"/>
    </xf>
    <xf numFmtId="0" fontId="0" fillId="5" borderId="7" xfId="0" applyFill="1" applyBorder="1" applyAlignment="1">
      <alignment horizontal="right"/>
    </xf>
    <xf numFmtId="9" fontId="0" fillId="5" borderId="7" xfId="0" applyNumberFormat="1" applyFill="1" applyBorder="1"/>
    <xf numFmtId="0" fontId="8" fillId="0" borderId="7" xfId="0" applyFont="1" applyBorder="1"/>
    <xf numFmtId="0" fontId="8" fillId="0" borderId="7" xfId="0" applyFont="1" applyBorder="1" applyAlignment="1">
      <alignment horizontal="center" wrapText="1"/>
    </xf>
    <xf numFmtId="0" fontId="8" fillId="0" borderId="7" xfId="0" applyFont="1" applyBorder="1" applyAlignment="1">
      <alignment horizontal="center"/>
    </xf>
    <xf numFmtId="164" fontId="15" fillId="5" borderId="7" xfId="0" applyNumberFormat="1" applyFont="1" applyFill="1" applyBorder="1" applyAlignment="1">
      <alignment horizontal="right" vertical="top"/>
    </xf>
    <xf numFmtId="164" fontId="0" fillId="5" borderId="7" xfId="0" applyNumberFormat="1" applyFill="1" applyBorder="1"/>
    <xf numFmtId="165" fontId="0" fillId="5" borderId="7" xfId="0" applyNumberFormat="1" applyFill="1" applyBorder="1"/>
    <xf numFmtId="1" fontId="0" fillId="5" borderId="7" xfId="0" applyNumberFormat="1" applyFill="1" applyBorder="1"/>
    <xf numFmtId="0" fontId="16" fillId="0" borderId="0" xfId="0" applyFont="1"/>
    <xf numFmtId="0" fontId="5" fillId="5" borderId="7" xfId="0" applyFont="1" applyFill="1" applyBorder="1" applyAlignment="1">
      <alignment vertical="center" wrapText="1"/>
    </xf>
    <xf numFmtId="164" fontId="5" fillId="5" borderId="7" xfId="0" applyNumberFormat="1" applyFont="1" applyFill="1" applyBorder="1" applyAlignment="1">
      <alignment horizontal="right"/>
    </xf>
    <xf numFmtId="164" fontId="5" fillId="5" borderId="7" xfId="0" applyNumberFormat="1" applyFont="1" applyFill="1" applyBorder="1"/>
    <xf numFmtId="0" fontId="0" fillId="0" borderId="0" xfId="0" applyAlignment="1">
      <alignment horizontal="center" vertical="center"/>
    </xf>
    <xf numFmtId="0" fontId="0" fillId="0" borderId="0" xfId="0" applyAlignment="1">
      <alignment vertical="center" wrapText="1"/>
    </xf>
    <xf numFmtId="3" fontId="0" fillId="5" borderId="4" xfId="0" applyNumberFormat="1" applyFill="1" applyBorder="1"/>
    <xf numFmtId="0" fontId="0" fillId="5" borderId="3" xfId="0" applyFill="1" applyBorder="1"/>
    <xf numFmtId="0" fontId="8" fillId="5" borderId="4" xfId="0" applyFont="1" applyFill="1" applyBorder="1" applyAlignment="1">
      <alignment horizontal="left" vertical="center"/>
    </xf>
    <xf numFmtId="0" fontId="0" fillId="5" borderId="4" xfId="0" applyFill="1" applyBorder="1" applyAlignment="1">
      <alignment horizontal="left" vertical="center" wrapText="1"/>
    </xf>
    <xf numFmtId="0" fontId="0" fillId="5" borderId="4" xfId="0" applyFill="1" applyBorder="1" applyAlignment="1">
      <alignment vertical="center"/>
    </xf>
    <xf numFmtId="0" fontId="0" fillId="5" borderId="0" xfId="0" applyFill="1" applyAlignment="1">
      <alignment vertical="center"/>
    </xf>
    <xf numFmtId="0" fontId="0" fillId="5" borderId="5" xfId="0" applyFill="1" applyBorder="1"/>
    <xf numFmtId="0" fontId="0" fillId="5" borderId="4" xfId="0" applyFill="1" applyBorder="1"/>
    <xf numFmtId="0" fontId="0" fillId="5" borderId="4" xfId="0" applyFill="1" applyBorder="1" applyAlignment="1">
      <alignment wrapText="1"/>
    </xf>
    <xf numFmtId="0" fontId="0" fillId="5" borderId="4" xfId="0" applyFill="1" applyBorder="1" applyAlignment="1">
      <alignment horizontal="right"/>
    </xf>
    <xf numFmtId="164" fontId="0" fillId="5" borderId="4" xfId="0" applyNumberFormat="1" applyFill="1" applyBorder="1"/>
    <xf numFmtId="9" fontId="0" fillId="5" borderId="4" xfId="0" applyNumberFormat="1" applyFill="1" applyBorder="1"/>
    <xf numFmtId="0" fontId="0" fillId="5" borderId="3" xfId="0" applyFill="1" applyBorder="1" applyAlignment="1">
      <alignment wrapText="1"/>
    </xf>
    <xf numFmtId="9" fontId="0" fillId="5" borderId="3" xfId="0" applyNumberFormat="1" applyFill="1" applyBorder="1"/>
    <xf numFmtId="9" fontId="0" fillId="0" borderId="0" xfId="5" applyFont="1"/>
    <xf numFmtId="0" fontId="0" fillId="4" borderId="7" xfId="0" applyFill="1" applyBorder="1" applyAlignment="1">
      <alignment wrapText="1"/>
    </xf>
    <xf numFmtId="0" fontId="0" fillId="0" borderId="10" xfId="0" applyBorder="1"/>
    <xf numFmtId="0" fontId="8" fillId="4" borderId="7" xfId="0" applyFont="1" applyFill="1" applyBorder="1" applyAlignment="1">
      <alignment wrapText="1"/>
    </xf>
    <xf numFmtId="9" fontId="0" fillId="4" borderId="7" xfId="0" applyNumberFormat="1" applyFill="1" applyBorder="1" applyAlignment="1">
      <alignment vertical="center"/>
    </xf>
    <xf numFmtId="9" fontId="0" fillId="4" borderId="7" xfId="0" applyNumberFormat="1" applyFill="1" applyBorder="1" applyAlignment="1">
      <alignment horizontal="right" vertical="center"/>
    </xf>
    <xf numFmtId="0" fontId="0" fillId="4" borderId="7" xfId="0" applyFill="1" applyBorder="1" applyAlignment="1">
      <alignment horizontal="right" vertical="center"/>
    </xf>
    <xf numFmtId="0" fontId="0" fillId="4" borderId="7" xfId="0" applyFill="1" applyBorder="1" applyAlignment="1">
      <alignment vertical="center"/>
    </xf>
    <xf numFmtId="0" fontId="0" fillId="6" borderId="7" xfId="0" applyFill="1" applyBorder="1"/>
    <xf numFmtId="164" fontId="0" fillId="6" borderId="7" xfId="0" applyNumberFormat="1" applyFill="1" applyBorder="1"/>
    <xf numFmtId="0" fontId="0" fillId="6" borderId="0" xfId="0" applyFill="1"/>
    <xf numFmtId="0" fontId="6" fillId="0" borderId="7" xfId="0" applyFont="1" applyBorder="1"/>
    <xf numFmtId="0" fontId="16" fillId="0" borderId="0" xfId="0" applyFont="1" applyAlignment="1">
      <alignment horizontal="center"/>
    </xf>
    <xf numFmtId="0" fontId="17" fillId="0" borderId="0" xfId="0" applyFont="1" applyAlignment="1">
      <alignment horizontal="center"/>
    </xf>
    <xf numFmtId="0" fontId="12" fillId="0" borderId="0" xfId="1" applyFont="1" applyFill="1" applyBorder="1"/>
    <xf numFmtId="0" fontId="0" fillId="5" borderId="10" xfId="0" applyFill="1" applyBorder="1"/>
    <xf numFmtId="0" fontId="21" fillId="7" borderId="3" xfId="1" applyFont="1" applyFill="1" applyBorder="1" applyAlignment="1">
      <alignment horizontal="center" vertical="center"/>
    </xf>
    <xf numFmtId="0" fontId="21" fillId="7" borderId="3" xfId="1" applyFont="1" applyFill="1" applyBorder="1"/>
    <xf numFmtId="0" fontId="21" fillId="7" borderId="7" xfId="1" applyFont="1" applyFill="1" applyBorder="1"/>
    <xf numFmtId="0" fontId="22" fillId="0" borderId="0" xfId="0" applyFont="1"/>
    <xf numFmtId="0" fontId="22" fillId="7" borderId="7" xfId="1" applyFont="1" applyFill="1" applyBorder="1" applyAlignment="1">
      <alignment wrapText="1"/>
    </xf>
    <xf numFmtId="0" fontId="22" fillId="7" borderId="7" xfId="1" applyFont="1" applyFill="1" applyBorder="1"/>
    <xf numFmtId="0" fontId="24" fillId="7" borderId="7" xfId="1" applyFont="1" applyFill="1" applyBorder="1" applyAlignment="1">
      <alignment horizontal="center" vertical="center"/>
    </xf>
    <xf numFmtId="0" fontId="21" fillId="7" borderId="7" xfId="1" applyFont="1" applyFill="1" applyBorder="1" applyAlignment="1">
      <alignment horizontal="right"/>
    </xf>
    <xf numFmtId="0" fontId="22" fillId="7" borderId="7" xfId="1" applyFont="1" applyFill="1" applyBorder="1" applyAlignment="1">
      <alignment horizontal="center" vertical="center"/>
    </xf>
    <xf numFmtId="0" fontId="22" fillId="7" borderId="7" xfId="1" applyFont="1" applyFill="1" applyBorder="1" applyAlignment="1">
      <alignment horizontal="right"/>
    </xf>
    <xf numFmtId="0" fontId="21" fillId="7" borderId="7" xfId="1" applyFont="1" applyFill="1" applyBorder="1" applyAlignment="1">
      <alignment horizontal="center" vertical="center"/>
    </xf>
    <xf numFmtId="0" fontId="21" fillId="7" borderId="3" xfId="1" applyFont="1" applyFill="1" applyBorder="1" applyAlignment="1">
      <alignment vertical="center" wrapText="1"/>
    </xf>
    <xf numFmtId="0" fontId="23" fillId="8" borderId="0" xfId="1" applyFont="1" applyFill="1" applyBorder="1" applyAlignment="1"/>
    <xf numFmtId="0" fontId="4" fillId="8" borderId="0" xfId="1" applyFont="1" applyFill="1" applyBorder="1" applyAlignment="1"/>
    <xf numFmtId="0" fontId="12" fillId="0" borderId="0" xfId="1" applyFont="1" applyFill="1" applyBorder="1" applyAlignment="1">
      <alignment vertical="center"/>
    </xf>
    <xf numFmtId="0" fontId="5" fillId="6" borderId="0" xfId="0" applyFont="1" applyFill="1"/>
    <xf numFmtId="0" fontId="5" fillId="6" borderId="0" xfId="2" applyFont="1" applyFill="1" applyBorder="1"/>
    <xf numFmtId="0" fontId="11" fillId="6" borderId="1" xfId="3" applyFill="1" applyBorder="1"/>
    <xf numFmtId="0" fontId="5" fillId="6" borderId="1" xfId="0" applyFont="1" applyFill="1" applyBorder="1"/>
    <xf numFmtId="0" fontId="11" fillId="6" borderId="2" xfId="3" applyFill="1" applyBorder="1"/>
    <xf numFmtId="0" fontId="2" fillId="6" borderId="2" xfId="0" applyFont="1" applyFill="1" applyBorder="1"/>
    <xf numFmtId="0" fontId="0" fillId="6" borderId="1" xfId="0" applyFill="1" applyBorder="1"/>
    <xf numFmtId="0" fontId="4" fillId="6" borderId="0" xfId="1" applyFont="1" applyFill="1" applyBorder="1" applyAlignment="1"/>
    <xf numFmtId="0" fontId="5" fillId="6" borderId="2" xfId="0" applyFont="1" applyFill="1" applyBorder="1"/>
    <xf numFmtId="0" fontId="7" fillId="6" borderId="0" xfId="1" applyFont="1" applyFill="1" applyBorder="1" applyAlignment="1"/>
    <xf numFmtId="0" fontId="5" fillId="6" borderId="0" xfId="2" applyFont="1" applyFill="1"/>
    <xf numFmtId="0" fontId="0" fillId="6" borderId="2" xfId="0" applyFill="1" applyBorder="1"/>
    <xf numFmtId="0" fontId="0" fillId="6" borderId="11" xfId="0" applyFill="1" applyBorder="1"/>
    <xf numFmtId="0" fontId="25" fillId="8" borderId="0" xfId="1" applyFont="1" applyFill="1" applyBorder="1" applyAlignment="1"/>
    <xf numFmtId="0" fontId="19" fillId="6" borderId="0" xfId="2" applyFont="1" applyFill="1" applyBorder="1"/>
    <xf numFmtId="0" fontId="19" fillId="6" borderId="0" xfId="2" applyFont="1" applyFill="1"/>
    <xf numFmtId="0" fontId="21" fillId="8" borderId="0" xfId="1" applyFont="1" applyFill="1" applyBorder="1"/>
    <xf numFmtId="0" fontId="26" fillId="0" borderId="0" xfId="0" applyFont="1"/>
    <xf numFmtId="0" fontId="18" fillId="0" borderId="0" xfId="0" applyFont="1" applyAlignment="1">
      <alignment horizontal="center"/>
    </xf>
    <xf numFmtId="0" fontId="16" fillId="0" borderId="0" xfId="0" applyFont="1" applyAlignment="1">
      <alignment horizontal="center" vertical="center"/>
    </xf>
    <xf numFmtId="0" fontId="0" fillId="0" borderId="0" xfId="0" applyAlignment="1">
      <alignment horizontal="right" vertical="center"/>
    </xf>
    <xf numFmtId="164" fontId="0" fillId="0" borderId="0" xfId="5" applyNumberFormat="1" applyFont="1"/>
    <xf numFmtId="166" fontId="0" fillId="0" borderId="0" xfId="0" applyNumberFormat="1"/>
    <xf numFmtId="0" fontId="5" fillId="0" borderId="0" xfId="0" applyFont="1"/>
    <xf numFmtId="0" fontId="0" fillId="9" borderId="0" xfId="0" applyFill="1"/>
    <xf numFmtId="0" fontId="0" fillId="9" borderId="0" xfId="0" applyFill="1" applyAlignment="1">
      <alignment horizontal="right"/>
    </xf>
    <xf numFmtId="9" fontId="0" fillId="9" borderId="0" xfId="0" applyNumberFormat="1" applyFill="1"/>
    <xf numFmtId="0" fontId="29" fillId="9" borderId="0" xfId="0" applyFont="1" applyFill="1"/>
    <xf numFmtId="0" fontId="21" fillId="0" borderId="0" xfId="1" applyFont="1" applyFill="1" applyBorder="1"/>
    <xf numFmtId="166" fontId="21" fillId="0" borderId="0" xfId="6" applyNumberFormat="1" applyFont="1" applyFill="1" applyBorder="1"/>
    <xf numFmtId="166" fontId="0" fillId="0" borderId="0" xfId="6" applyNumberFormat="1" applyFont="1" applyFill="1" applyBorder="1"/>
    <xf numFmtId="0" fontId="28" fillId="0" borderId="0" xfId="0" applyFont="1"/>
    <xf numFmtId="0" fontId="27" fillId="0" borderId="0" xfId="1" applyFont="1" applyFill="1" applyBorder="1"/>
    <xf numFmtId="166" fontId="27" fillId="0" borderId="0" xfId="6" applyNumberFormat="1" applyFont="1" applyFill="1" applyBorder="1"/>
    <xf numFmtId="166" fontId="27" fillId="0" borderId="0" xfId="6" applyNumberFormat="1" applyFont="1" applyFill="1" applyBorder="1" applyAlignment="1">
      <alignment horizontal="right"/>
    </xf>
    <xf numFmtId="0" fontId="0" fillId="0" borderId="0" xfId="0" applyAlignment="1">
      <alignment horizontal="center"/>
    </xf>
    <xf numFmtId="0" fontId="19" fillId="9" borderId="4" xfId="0" applyFont="1" applyFill="1" applyBorder="1" applyAlignment="1">
      <alignment vertical="center" wrapText="1"/>
    </xf>
    <xf numFmtId="0" fontId="19" fillId="9" borderId="3" xfId="0" applyFont="1" applyFill="1" applyBorder="1" applyAlignment="1">
      <alignment vertical="center"/>
    </xf>
    <xf numFmtId="0" fontId="19" fillId="9" borderId="3" xfId="0" applyFont="1" applyFill="1" applyBorder="1" applyAlignment="1">
      <alignment vertical="center" wrapText="1"/>
    </xf>
    <xf numFmtId="0" fontId="19" fillId="9" borderId="4" xfId="0" applyFont="1" applyFill="1" applyBorder="1" applyAlignment="1">
      <alignment vertical="center"/>
    </xf>
    <xf numFmtId="0" fontId="19" fillId="0" borderId="0" xfId="0" applyFont="1" applyAlignment="1">
      <alignment wrapText="1"/>
    </xf>
    <xf numFmtId="166" fontId="5" fillId="0" borderId="0" xfId="0" applyNumberFormat="1" applyFont="1"/>
    <xf numFmtId="0" fontId="34" fillId="0" borderId="0" xfId="0" applyFont="1"/>
    <xf numFmtId="0" fontId="6" fillId="0" borderId="0" xfId="0" applyFont="1" applyAlignment="1">
      <alignment wrapText="1"/>
    </xf>
    <xf numFmtId="0" fontId="19" fillId="0" borderId="0" xfId="0" applyFont="1"/>
    <xf numFmtId="0" fontId="19" fillId="0" borderId="0" xfId="0" applyFont="1" applyAlignment="1">
      <alignment vertical="top" wrapText="1"/>
    </xf>
    <xf numFmtId="0" fontId="19" fillId="0" borderId="0" xfId="0" applyFont="1" applyAlignment="1">
      <alignment vertical="center"/>
    </xf>
    <xf numFmtId="0" fontId="19" fillId="0" borderId="7" xfId="0" applyFont="1" applyBorder="1" applyAlignment="1">
      <alignment vertical="center"/>
    </xf>
    <xf numFmtId="0" fontId="19" fillId="0" borderId="7" xfId="0" applyFont="1" applyBorder="1" applyAlignment="1">
      <alignment vertical="center" wrapText="1"/>
    </xf>
    <xf numFmtId="0" fontId="19" fillId="0" borderId="12" xfId="0" applyFont="1" applyBorder="1" applyAlignment="1">
      <alignment vertical="center" wrapText="1"/>
    </xf>
    <xf numFmtId="0" fontId="19" fillId="0" borderId="13" xfId="0" applyFont="1" applyBorder="1" applyAlignment="1">
      <alignment vertical="center" wrapText="1"/>
    </xf>
    <xf numFmtId="0" fontId="5" fillId="0" borderId="0" xfId="0" applyFont="1" applyAlignment="1">
      <alignment vertical="center"/>
    </xf>
    <xf numFmtId="0" fontId="6" fillId="0" borderId="3" xfId="0" applyFont="1" applyBorder="1"/>
    <xf numFmtId="0" fontId="5" fillId="0" borderId="3" xfId="0" applyFont="1" applyBorder="1"/>
    <xf numFmtId="0" fontId="19" fillId="0" borderId="4" xfId="0" applyFont="1" applyBorder="1" applyAlignment="1">
      <alignment vertical="center"/>
    </xf>
    <xf numFmtId="0" fontId="5" fillId="0" borderId="7" xfId="0" applyFont="1" applyBorder="1" applyAlignment="1">
      <alignment vertical="center"/>
    </xf>
    <xf numFmtId="0" fontId="19" fillId="0" borderId="0" xfId="0" applyFont="1" applyAlignment="1">
      <alignment vertical="center" wrapText="1"/>
    </xf>
    <xf numFmtId="0" fontId="35" fillId="0" borderId="0" xfId="0" applyFont="1"/>
    <xf numFmtId="0" fontId="30" fillId="0" borderId="0" xfId="0" applyFont="1"/>
    <xf numFmtId="0" fontId="6" fillId="0" borderId="0" xfId="0" applyFont="1" applyAlignment="1">
      <alignment horizontal="left" vertical="center" wrapText="1"/>
    </xf>
    <xf numFmtId="0" fontId="21" fillId="8" borderId="0" xfId="1" applyFont="1" applyFill="1" applyBorder="1" applyAlignment="1">
      <alignment horizontal="right" vertical="center"/>
    </xf>
    <xf numFmtId="0" fontId="23" fillId="8" borderId="8" xfId="1" applyFont="1" applyFill="1" applyBorder="1" applyAlignment="1">
      <alignment horizontal="left" vertical="center"/>
    </xf>
    <xf numFmtId="0" fontId="23" fillId="8" borderId="8" xfId="1" applyFont="1" applyFill="1" applyBorder="1"/>
    <xf numFmtId="0" fontId="23" fillId="8" borderId="0" xfId="1" applyFont="1" applyFill="1" applyBorder="1"/>
    <xf numFmtId="0" fontId="37" fillId="8" borderId="0" xfId="1" applyFont="1" applyFill="1" applyBorder="1"/>
    <xf numFmtId="0" fontId="24" fillId="8" borderId="8" xfId="1" applyFont="1" applyFill="1" applyBorder="1" applyAlignment="1">
      <alignment horizontal="center" vertical="center"/>
    </xf>
    <xf numFmtId="0" fontId="24" fillId="8" borderId="0" xfId="1" applyFont="1" applyFill="1" applyBorder="1" applyAlignment="1">
      <alignment horizontal="right" vertical="center"/>
    </xf>
    <xf numFmtId="0" fontId="21" fillId="8" borderId="0" xfId="1" applyFont="1" applyFill="1" applyBorder="1" applyAlignment="1">
      <alignment horizontal="right"/>
    </xf>
    <xf numFmtId="0" fontId="24" fillId="8" borderId="0" xfId="1" applyFont="1" applyFill="1" applyBorder="1" applyAlignment="1">
      <alignment horizontal="center" vertical="center"/>
    </xf>
    <xf numFmtId="16" fontId="5" fillId="0" borderId="0" xfId="0" quotePrefix="1" applyNumberFormat="1" applyFont="1" applyAlignment="1">
      <alignment vertical="center"/>
    </xf>
    <xf numFmtId="16" fontId="5" fillId="0" borderId="0" xfId="0" quotePrefix="1" applyNumberFormat="1" applyFont="1" applyAlignment="1">
      <alignment vertical="top"/>
    </xf>
    <xf numFmtId="168" fontId="5" fillId="13" borderId="0" xfId="0" applyNumberFormat="1" applyFont="1" applyFill="1"/>
    <xf numFmtId="164" fontId="31" fillId="14" borderId="0" xfId="5" applyNumberFormat="1" applyFont="1" applyFill="1" applyBorder="1"/>
    <xf numFmtId="0" fontId="5" fillId="13" borderId="0" xfId="0" applyFont="1" applyFill="1"/>
    <xf numFmtId="164" fontId="5" fillId="13" borderId="0" xfId="0" applyNumberFormat="1" applyFont="1" applyFill="1"/>
    <xf numFmtId="9" fontId="31" fillId="14" borderId="0" xfId="5" applyFont="1" applyFill="1" applyBorder="1"/>
    <xf numFmtId="9" fontId="5" fillId="13" borderId="0" xfId="5" applyFont="1" applyFill="1" applyBorder="1"/>
    <xf numFmtId="9" fontId="5" fillId="13" borderId="0" xfId="0" applyNumberFormat="1" applyFont="1" applyFill="1"/>
    <xf numFmtId="164" fontId="5" fillId="13" borderId="16" xfId="0" applyNumberFormat="1" applyFont="1" applyFill="1" applyBorder="1"/>
    <xf numFmtId="0" fontId="5" fillId="13" borderId="15" xfId="0" applyFont="1" applyFill="1" applyBorder="1"/>
    <xf numFmtId="0" fontId="19" fillId="0" borderId="17" xfId="0" applyFont="1" applyBorder="1" applyAlignment="1">
      <alignment vertical="center" wrapText="1"/>
    </xf>
    <xf numFmtId="0" fontId="5" fillId="0" borderId="16" xfId="0" applyFont="1" applyBorder="1"/>
    <xf numFmtId="169" fontId="32" fillId="15" borderId="0" xfId="7" applyNumberFormat="1" applyFont="1" applyFill="1" applyBorder="1"/>
    <xf numFmtId="164" fontId="31" fillId="15" borderId="0" xfId="5" applyNumberFormat="1" applyFont="1" applyFill="1" applyBorder="1"/>
    <xf numFmtId="0" fontId="5" fillId="11" borderId="0" xfId="0" applyFont="1" applyFill="1"/>
    <xf numFmtId="164" fontId="5" fillId="11" borderId="0" xfId="0" applyNumberFormat="1" applyFont="1" applyFill="1"/>
    <xf numFmtId="164" fontId="31" fillId="11" borderId="0" xfId="5" applyNumberFormat="1" applyFont="1" applyFill="1" applyBorder="1"/>
    <xf numFmtId="164" fontId="5" fillId="11" borderId="0" xfId="5" applyNumberFormat="1" applyFont="1" applyFill="1" applyBorder="1"/>
    <xf numFmtId="9" fontId="5" fillId="11" borderId="0" xfId="5" applyFont="1" applyFill="1" applyBorder="1"/>
    <xf numFmtId="9" fontId="5" fillId="11" borderId="0" xfId="0" applyNumberFormat="1" applyFont="1" applyFill="1"/>
    <xf numFmtId="164" fontId="32" fillId="15" borderId="0" xfId="5" applyNumberFormat="1" applyFont="1" applyFill="1" applyBorder="1"/>
    <xf numFmtId="169" fontId="5" fillId="11" borderId="0" xfId="7" applyNumberFormat="1" applyFont="1" applyFill="1" applyBorder="1"/>
    <xf numFmtId="164" fontId="33" fillId="11" borderId="0" xfId="5" applyNumberFormat="1" applyFont="1" applyFill="1" applyBorder="1"/>
    <xf numFmtId="164" fontId="5" fillId="11" borderId="16" xfId="0" applyNumberFormat="1" applyFont="1" applyFill="1" applyBorder="1"/>
    <xf numFmtId="164" fontId="5" fillId="11" borderId="15" xfId="0" applyNumberFormat="1" applyFont="1" applyFill="1" applyBorder="1"/>
    <xf numFmtId="168" fontId="5" fillId="10" borderId="0" xfId="7" applyNumberFormat="1" applyFont="1" applyFill="1" applyBorder="1"/>
    <xf numFmtId="164" fontId="31" fillId="12" borderId="0" xfId="5" applyNumberFormat="1" applyFont="1" applyFill="1" applyBorder="1"/>
    <xf numFmtId="0" fontId="5" fillId="10" borderId="0" xfId="0" applyFont="1" applyFill="1"/>
    <xf numFmtId="164" fontId="5" fillId="10" borderId="0" xfId="0" applyNumberFormat="1" applyFont="1" applyFill="1"/>
    <xf numFmtId="164" fontId="31" fillId="10" borderId="0" xfId="5" applyNumberFormat="1" applyFont="1" applyFill="1" applyBorder="1"/>
    <xf numFmtId="164" fontId="5" fillId="10" borderId="0" xfId="5" applyNumberFormat="1" applyFont="1" applyFill="1" applyBorder="1"/>
    <xf numFmtId="9" fontId="5" fillId="10" borderId="0" xfId="5" applyFont="1" applyFill="1" applyBorder="1"/>
    <xf numFmtId="9" fontId="5" fillId="10" borderId="0" xfId="0" applyNumberFormat="1" applyFont="1" applyFill="1"/>
    <xf numFmtId="164" fontId="5" fillId="10" borderId="16" xfId="0" applyNumberFormat="1" applyFont="1" applyFill="1" applyBorder="1"/>
    <xf numFmtId="164" fontId="5" fillId="10" borderId="15" xfId="0" applyNumberFormat="1" applyFont="1" applyFill="1" applyBorder="1"/>
    <xf numFmtId="0" fontId="8" fillId="9" borderId="0" xfId="0" applyFont="1" applyFill="1" applyAlignment="1">
      <alignment wrapText="1"/>
    </xf>
    <xf numFmtId="0" fontId="0" fillId="9" borderId="0" xfId="0" applyFill="1" applyAlignment="1">
      <alignment horizontal="right" vertical="center"/>
    </xf>
    <xf numFmtId="0" fontId="0" fillId="9" borderId="0" xfId="0" applyFill="1" applyAlignment="1">
      <alignment vertical="center"/>
    </xf>
    <xf numFmtId="9" fontId="0" fillId="9" borderId="0" xfId="0" applyNumberFormat="1" applyFill="1" applyAlignment="1">
      <alignment vertical="center"/>
    </xf>
    <xf numFmtId="9" fontId="0" fillId="9" borderId="0" xfId="0" applyNumberFormat="1" applyFill="1" applyAlignment="1">
      <alignment horizontal="right" vertical="center"/>
    </xf>
    <xf numFmtId="0" fontId="42" fillId="0" borderId="0" xfId="0" applyFont="1" applyAlignment="1">
      <alignment horizontal="left"/>
    </xf>
    <xf numFmtId="0" fontId="37" fillId="8" borderId="0" xfId="1" applyFont="1" applyFill="1" applyBorder="1" applyAlignment="1">
      <alignment horizontal="right" vertical="center"/>
    </xf>
    <xf numFmtId="0" fontId="6" fillId="9" borderId="0" xfId="0" applyFont="1" applyFill="1"/>
    <xf numFmtId="166" fontId="6" fillId="9" borderId="0" xfId="6" applyNumberFormat="1" applyFont="1" applyFill="1" applyBorder="1"/>
    <xf numFmtId="3" fontId="6" fillId="9" borderId="0" xfId="0" applyNumberFormat="1" applyFont="1" applyFill="1"/>
    <xf numFmtId="0" fontId="42" fillId="0" borderId="0" xfId="0" applyFont="1"/>
    <xf numFmtId="0" fontId="23" fillId="8" borderId="9" xfId="1" applyFont="1" applyFill="1" applyBorder="1" applyAlignment="1">
      <alignment wrapText="1"/>
    </xf>
    <xf numFmtId="0" fontId="23" fillId="8" borderId="6" xfId="1" applyFont="1" applyFill="1" applyBorder="1"/>
    <xf numFmtId="0" fontId="37" fillId="0" borderId="0" xfId="1" applyFont="1" applyFill="1" applyBorder="1"/>
    <xf numFmtId="0" fontId="37" fillId="8" borderId="9" xfId="1" applyFont="1" applyFill="1" applyBorder="1"/>
    <xf numFmtId="0" fontId="37" fillId="8" borderId="6" xfId="1" applyFont="1" applyFill="1" applyBorder="1"/>
    <xf numFmtId="0" fontId="23" fillId="8" borderId="0" xfId="1" applyFont="1" applyFill="1" applyBorder="1" applyAlignment="1">
      <alignment horizontal="right"/>
    </xf>
    <xf numFmtId="0" fontId="41" fillId="9" borderId="0" xfId="1" applyFont="1" applyFill="1" applyBorder="1"/>
    <xf numFmtId="166" fontId="41" fillId="9" borderId="0" xfId="6" applyNumberFormat="1" applyFont="1" applyFill="1" applyBorder="1"/>
    <xf numFmtId="0" fontId="23" fillId="0" borderId="0" xfId="1" applyFont="1" applyFill="1" applyBorder="1"/>
    <xf numFmtId="166" fontId="23" fillId="0" borderId="0" xfId="6" applyNumberFormat="1" applyFont="1" applyFill="1" applyBorder="1"/>
    <xf numFmtId="166" fontId="41" fillId="9" borderId="0" xfId="6" applyNumberFormat="1" applyFont="1" applyFill="1" applyBorder="1" applyAlignment="1">
      <alignment horizontal="right"/>
    </xf>
    <xf numFmtId="0" fontId="23" fillId="8" borderId="9" xfId="1" applyFont="1" applyFill="1" applyBorder="1"/>
    <xf numFmtId="3" fontId="40" fillId="9" borderId="0" xfId="0" applyNumberFormat="1" applyFont="1" applyFill="1"/>
    <xf numFmtId="0" fontId="42" fillId="9" borderId="0" xfId="0" applyFont="1" applyFill="1"/>
    <xf numFmtId="0" fontId="23" fillId="8" borderId="0" xfId="1" applyFont="1" applyFill="1" applyBorder="1" applyAlignment="1">
      <alignment horizontal="right" vertical="center"/>
    </xf>
    <xf numFmtId="43" fontId="45" fillId="9" borderId="0" xfId="6" applyFont="1" applyFill="1" applyBorder="1" applyAlignment="1">
      <alignment horizontal="right" vertical="top"/>
    </xf>
    <xf numFmtId="0" fontId="23" fillId="7" borderId="3" xfId="1" applyFont="1" applyFill="1" applyBorder="1" applyAlignment="1">
      <alignment horizontal="left" vertical="center"/>
    </xf>
    <xf numFmtId="0" fontId="23" fillId="7" borderId="3" xfId="1" applyFont="1" applyFill="1" applyBorder="1" applyAlignment="1">
      <alignment horizontal="center" vertical="center" wrapText="1"/>
    </xf>
    <xf numFmtId="0" fontId="23" fillId="7" borderId="3" xfId="1" applyFont="1" applyFill="1" applyBorder="1" applyAlignment="1">
      <alignment horizontal="center" vertical="center"/>
    </xf>
    <xf numFmtId="0" fontId="23" fillId="7" borderId="3" xfId="1" applyFont="1" applyFill="1" applyBorder="1" applyAlignment="1">
      <alignment vertical="center"/>
    </xf>
    <xf numFmtId="0" fontId="6" fillId="5" borderId="5" xfId="0" applyFont="1" applyFill="1" applyBorder="1" applyAlignment="1">
      <alignment horizontal="left" vertical="center"/>
    </xf>
    <xf numFmtId="0" fontId="6" fillId="5" borderId="4" xfId="0" applyFont="1" applyFill="1" applyBorder="1" applyAlignment="1">
      <alignment horizontal="left" vertical="center"/>
    </xf>
    <xf numFmtId="0" fontId="47" fillId="6" borderId="1" xfId="3" applyFont="1" applyFill="1" applyBorder="1"/>
    <xf numFmtId="0" fontId="47" fillId="6" borderId="11" xfId="3" applyFont="1" applyFill="1" applyBorder="1"/>
    <xf numFmtId="0" fontId="47" fillId="6" borderId="0" xfId="3" applyFont="1" applyFill="1"/>
    <xf numFmtId="0" fontId="47" fillId="6" borderId="2" xfId="3" applyFont="1" applyFill="1" applyBorder="1"/>
    <xf numFmtId="0" fontId="1" fillId="0" borderId="0" xfId="0" applyFont="1"/>
    <xf numFmtId="0" fontId="1" fillId="9" borderId="0" xfId="0" applyFont="1" applyFill="1"/>
    <xf numFmtId="164" fontId="31" fillId="13" borderId="0" xfId="5" applyNumberFormat="1" applyFont="1" applyFill="1" applyBorder="1"/>
    <xf numFmtId="0" fontId="1" fillId="5" borderId="4" xfId="0" applyFont="1" applyFill="1" applyBorder="1" applyAlignment="1">
      <alignment horizontal="left" vertical="center" wrapText="1"/>
    </xf>
    <xf numFmtId="0" fontId="0" fillId="0" borderId="0" xfId="0" applyAlignment="1">
      <alignment vertical="top"/>
    </xf>
    <xf numFmtId="0" fontId="0" fillId="16" borderId="0" xfId="0" applyFill="1" applyAlignment="1">
      <alignment vertical="center"/>
    </xf>
    <xf numFmtId="0" fontId="50" fillId="0" borderId="0" xfId="0" applyFont="1" applyAlignment="1">
      <alignment vertical="center"/>
    </xf>
    <xf numFmtId="0" fontId="51" fillId="0" borderId="0" xfId="0" applyFont="1" applyAlignment="1">
      <alignment horizontal="left" vertical="center"/>
    </xf>
    <xf numFmtId="0" fontId="51" fillId="0" borderId="0" xfId="0" applyFont="1" applyAlignment="1">
      <alignment vertical="center"/>
    </xf>
    <xf numFmtId="0" fontId="52" fillId="0" borderId="0" xfId="0" applyFont="1"/>
    <xf numFmtId="0" fontId="39" fillId="0" borderId="0" xfId="0" applyFont="1"/>
    <xf numFmtId="0" fontId="53" fillId="0" borderId="0" xfId="0" applyFont="1"/>
    <xf numFmtId="0" fontId="0" fillId="16" borderId="0" xfId="0" applyFill="1"/>
    <xf numFmtId="0" fontId="54" fillId="0" borderId="0" xfId="3" applyFont="1"/>
    <xf numFmtId="0" fontId="23" fillId="7" borderId="3" xfId="1" applyFont="1" applyFill="1" applyBorder="1" applyAlignment="1">
      <alignment horizontal="right" vertical="center"/>
    </xf>
    <xf numFmtId="0" fontId="1" fillId="5" borderId="5" xfId="0" applyFont="1" applyFill="1" applyBorder="1" applyAlignment="1">
      <alignment horizontal="left" vertical="center" wrapText="1"/>
    </xf>
    <xf numFmtId="0" fontId="1" fillId="5" borderId="5" xfId="0" applyFont="1" applyFill="1" applyBorder="1" applyAlignment="1">
      <alignment vertical="center"/>
    </xf>
    <xf numFmtId="3" fontId="1" fillId="5" borderId="5" xfId="0" applyNumberFormat="1" applyFont="1" applyFill="1" applyBorder="1" applyAlignment="1">
      <alignment vertical="center"/>
    </xf>
    <xf numFmtId="0" fontId="1" fillId="5" borderId="0" xfId="0" applyFont="1" applyFill="1" applyAlignment="1">
      <alignment vertical="center"/>
    </xf>
    <xf numFmtId="0" fontId="1" fillId="5" borderId="3" xfId="0" applyFont="1" applyFill="1" applyBorder="1" applyAlignment="1">
      <alignment horizontal="left" vertical="center" wrapText="1"/>
    </xf>
    <xf numFmtId="43" fontId="1" fillId="5" borderId="0" xfId="6" applyFont="1" applyFill="1" applyBorder="1" applyAlignment="1">
      <alignment horizontal="right" vertical="center"/>
    </xf>
    <xf numFmtId="0" fontId="1" fillId="5" borderId="3" xfId="0" applyFont="1" applyFill="1" applyBorder="1" applyAlignment="1">
      <alignment vertical="center"/>
    </xf>
    <xf numFmtId="0" fontId="1" fillId="5" borderId="3" xfId="0" applyFont="1" applyFill="1" applyBorder="1" applyAlignment="1">
      <alignment vertical="center" wrapText="1"/>
    </xf>
    <xf numFmtId="2" fontId="1" fillId="5" borderId="3" xfId="0" applyNumberFormat="1" applyFont="1" applyFill="1" applyBorder="1" applyAlignment="1">
      <alignment horizontal="right" vertical="center"/>
    </xf>
    <xf numFmtId="0" fontId="1" fillId="5" borderId="3" xfId="0" applyFont="1" applyFill="1" applyBorder="1" applyAlignment="1">
      <alignment horizontal="right" vertical="center"/>
    </xf>
    <xf numFmtId="0" fontId="1" fillId="5" borderId="4" xfId="0" applyFont="1" applyFill="1" applyBorder="1" applyAlignment="1">
      <alignment vertical="center" wrapText="1"/>
    </xf>
    <xf numFmtId="164" fontId="1" fillId="5" borderId="4" xfId="0" applyNumberFormat="1" applyFont="1" applyFill="1" applyBorder="1" applyAlignment="1">
      <alignment vertical="center"/>
    </xf>
    <xf numFmtId="9" fontId="1" fillId="5" borderId="5" xfId="0" applyNumberFormat="1" applyFont="1" applyFill="1" applyBorder="1" applyAlignment="1">
      <alignment vertical="center"/>
    </xf>
    <xf numFmtId="9" fontId="1" fillId="5" borderId="3" xfId="0" applyNumberFormat="1" applyFont="1" applyFill="1" applyBorder="1" applyAlignment="1">
      <alignment vertical="center"/>
    </xf>
    <xf numFmtId="0" fontId="1" fillId="5" borderId="4" xfId="0" applyFont="1" applyFill="1" applyBorder="1" applyAlignment="1">
      <alignment vertical="center"/>
    </xf>
    <xf numFmtId="0" fontId="1" fillId="5" borderId="4" xfId="0" applyFont="1" applyFill="1" applyBorder="1" applyAlignment="1">
      <alignment horizontal="right" vertical="center" wrapText="1"/>
    </xf>
    <xf numFmtId="0" fontId="1" fillId="0" borderId="0" xfId="0" applyFont="1" applyAlignment="1">
      <alignment vertical="center"/>
    </xf>
    <xf numFmtId="3" fontId="1" fillId="9" borderId="0" xfId="0" applyNumberFormat="1" applyFont="1" applyFill="1" applyAlignment="1">
      <alignment horizontal="right"/>
    </xf>
    <xf numFmtId="3" fontId="1" fillId="9" borderId="0" xfId="0" applyNumberFormat="1" applyFont="1" applyFill="1"/>
    <xf numFmtId="167" fontId="1" fillId="9" borderId="0" xfId="0" applyNumberFormat="1" applyFont="1" applyFill="1"/>
    <xf numFmtId="3" fontId="1" fillId="0" borderId="0" xfId="0" applyNumberFormat="1" applyFont="1"/>
    <xf numFmtId="0" fontId="1" fillId="0" borderId="0" xfId="0" applyFont="1" applyAlignment="1">
      <alignment horizontal="right" vertical="center"/>
    </xf>
    <xf numFmtId="2" fontId="1" fillId="9" borderId="0" xfId="0" applyNumberFormat="1" applyFont="1" applyFill="1" applyAlignment="1">
      <alignment horizontal="right"/>
    </xf>
    <xf numFmtId="0" fontId="1" fillId="9" borderId="0" xfId="0" applyFont="1" applyFill="1" applyAlignment="1">
      <alignment horizontal="right"/>
    </xf>
    <xf numFmtId="0" fontId="1" fillId="9" borderId="0" xfId="0" applyFont="1" applyFill="1" applyAlignment="1">
      <alignment horizontal="left" vertical="center" wrapText="1"/>
    </xf>
    <xf numFmtId="0" fontId="1" fillId="9" borderId="0" xfId="0" applyFont="1" applyFill="1" applyAlignment="1">
      <alignment wrapText="1"/>
    </xf>
    <xf numFmtId="9" fontId="1" fillId="9" borderId="0" xfId="0" applyNumberFormat="1" applyFont="1" applyFill="1"/>
    <xf numFmtId="164" fontId="1" fillId="9" borderId="0" xfId="0" applyNumberFormat="1" applyFont="1" applyFill="1" applyAlignment="1">
      <alignment horizontal="right"/>
    </xf>
    <xf numFmtId="164" fontId="1" fillId="9" borderId="0" xfId="0" applyNumberFormat="1" applyFont="1" applyFill="1"/>
    <xf numFmtId="166" fontId="1" fillId="9" borderId="0" xfId="6" applyNumberFormat="1" applyFont="1" applyFill="1" applyBorder="1"/>
    <xf numFmtId="0" fontId="1" fillId="0" borderId="0" xfId="0" applyFont="1" applyAlignment="1">
      <alignment horizontal="right"/>
    </xf>
    <xf numFmtId="0" fontId="1" fillId="0" borderId="0" xfId="0" applyFont="1" applyAlignment="1">
      <alignment vertical="center" wrapText="1"/>
    </xf>
    <xf numFmtId="2" fontId="1" fillId="0" borderId="0" xfId="0" applyNumberFormat="1" applyFont="1" applyAlignment="1">
      <alignment horizontal="right" vertical="center"/>
    </xf>
    <xf numFmtId="165" fontId="1" fillId="9" borderId="0" xfId="0" applyNumberFormat="1" applyFont="1" applyFill="1"/>
    <xf numFmtId="2" fontId="1" fillId="9" borderId="0" xfId="0" applyNumberFormat="1" applyFont="1" applyFill="1"/>
    <xf numFmtId="9" fontId="1" fillId="9" borderId="0" xfId="5" applyFont="1" applyFill="1" applyBorder="1" applyAlignment="1">
      <alignment horizontal="right"/>
    </xf>
    <xf numFmtId="9" fontId="1" fillId="9" borderId="0" xfId="5" applyFont="1" applyFill="1" applyBorder="1"/>
    <xf numFmtId="0" fontId="48" fillId="0" borderId="0" xfId="0" applyFont="1" applyAlignment="1">
      <alignment horizontal="center" vertical="top" wrapText="1"/>
    </xf>
    <xf numFmtId="0" fontId="10" fillId="0" borderId="0" xfId="0" applyFont="1" applyAlignment="1">
      <alignment horizontal="center"/>
    </xf>
    <xf numFmtId="0" fontId="6" fillId="5" borderId="5" xfId="0" applyFont="1" applyFill="1" applyBorder="1" applyAlignment="1">
      <alignment horizontal="left" vertical="center"/>
    </xf>
    <xf numFmtId="0" fontId="6" fillId="5" borderId="3" xfId="0" applyFont="1" applyFill="1" applyBorder="1" applyAlignment="1">
      <alignment horizontal="left" vertical="center"/>
    </xf>
    <xf numFmtId="0" fontId="16" fillId="0" borderId="0" xfId="0" applyFont="1" applyAlignment="1">
      <alignment horizontal="center" vertical="center"/>
    </xf>
    <xf numFmtId="0" fontId="6" fillId="0" borderId="0" xfId="0" applyFont="1" applyAlignment="1">
      <alignment horizontal="left" vertical="center" wrapText="1"/>
    </xf>
    <xf numFmtId="0" fontId="1" fillId="5" borderId="5" xfId="0" applyFont="1" applyFill="1" applyBorder="1" applyAlignment="1">
      <alignment horizontal="left" vertical="center" wrapText="1"/>
    </xf>
    <xf numFmtId="0" fontId="1" fillId="5" borderId="3" xfId="0" applyFont="1" applyFill="1" applyBorder="1" applyAlignment="1">
      <alignment horizontal="left" vertical="center" wrapText="1"/>
    </xf>
    <xf numFmtId="0" fontId="16" fillId="0" borderId="0" xfId="0" applyFont="1" applyAlignment="1">
      <alignment horizontal="center"/>
    </xf>
    <xf numFmtId="0" fontId="8" fillId="0" borderId="0" xfId="0" applyFont="1" applyAlignment="1">
      <alignment horizontal="left" vertical="center" wrapText="1"/>
    </xf>
    <xf numFmtId="0" fontId="1" fillId="9" borderId="0" xfId="0" applyFont="1" applyFill="1" applyAlignment="1">
      <alignment horizontal="left" wrapText="1"/>
    </xf>
    <xf numFmtId="0" fontId="1" fillId="0" borderId="0" xfId="0" applyFont="1" applyAlignment="1">
      <alignment horizontal="left" vertical="center" wrapText="1"/>
    </xf>
    <xf numFmtId="0" fontId="0" fillId="0" borderId="0" xfId="0" applyAlignment="1">
      <alignment horizontal="left" vertical="top" wrapText="1"/>
    </xf>
    <xf numFmtId="0" fontId="50" fillId="0" borderId="0" xfId="0" applyFont="1" applyAlignment="1">
      <alignment horizontal="center" vertical="top" wrapText="1"/>
    </xf>
    <xf numFmtId="0" fontId="5" fillId="9" borderId="0" xfId="0" applyFont="1" applyFill="1" applyAlignment="1">
      <alignment horizontal="left" vertical="center" wrapText="1"/>
    </xf>
    <xf numFmtId="0" fontId="19" fillId="0" borderId="14" xfId="0" applyFont="1" applyBorder="1" applyAlignment="1">
      <alignment horizontal="center"/>
    </xf>
    <xf numFmtId="0" fontId="19" fillId="0" borderId="14" xfId="0" applyFont="1" applyBorder="1" applyAlignment="1">
      <alignment horizontal="center" vertical="center" wrapText="1"/>
    </xf>
    <xf numFmtId="0" fontId="28" fillId="0" borderId="0" xfId="0" applyFont="1" applyAlignment="1">
      <alignment horizontal="center" vertical="center"/>
    </xf>
    <xf numFmtId="0" fontId="19" fillId="0" borderId="14" xfId="0" applyFont="1" applyBorder="1" applyAlignment="1">
      <alignment horizontal="center" vertical="center"/>
    </xf>
    <xf numFmtId="0" fontId="17" fillId="0" borderId="0" xfId="0" applyFont="1" applyAlignment="1">
      <alignment horizontal="center"/>
    </xf>
  </cellXfs>
  <cellStyles count="8">
    <cellStyle name="20 % - Akzent1" xfId="2" builtinId="30"/>
    <cellStyle name="Currency 2" xfId="7" xr:uid="{3A64E5CF-401E-4A51-AFC2-6905938646B6}"/>
    <cellStyle name="Gut" xfId="1" builtinId="26"/>
    <cellStyle name="Komma" xfId="6" builtinId="3"/>
    <cellStyle name="Link" xfId="3" builtinId="8"/>
    <cellStyle name="Prozent" xfId="5" builtinId="5"/>
    <cellStyle name="Standard" xfId="0" builtinId="0"/>
    <cellStyle name="Standard 2" xfId="4" xr:uid="{B16B6E52-0078-4524-8DB5-176B79701DB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417015</xdr:colOff>
      <xdr:row>39</xdr:row>
      <xdr:rowOff>170597</xdr:rowOff>
    </xdr:from>
    <xdr:to>
      <xdr:col>19</xdr:col>
      <xdr:colOff>303284</xdr:colOff>
      <xdr:row>92</xdr:row>
      <xdr:rowOff>0</xdr:rowOff>
    </xdr:to>
    <xdr:pic>
      <xdr:nvPicPr>
        <xdr:cNvPr id="3" name="Picture 1">
          <a:extLst>
            <a:ext uri="{FF2B5EF4-FFF2-40B4-BE49-F238E27FC236}">
              <a16:creationId xmlns:a16="http://schemas.microsoft.com/office/drawing/2014/main" id="{7F2E2225-DE39-4C33-AC93-21822759036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17015" y="7563134"/>
          <a:ext cx="12131344" cy="98756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2AD9A3E-2A1D-AE01-5504-C4CE9286241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X13A0T</a:t>
          </a:r>
          <a:endParaRPr lang="en-AT" sz="100">
            <a:latin typeface="ZWAdobeF" pitchFamily="2"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3AC7466-FFB0-2B96-3E19-89999AC1887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X14A0T</a:t>
          </a:r>
          <a:endParaRPr lang="en-AT" sz="100">
            <a:latin typeface="ZWAdobeF" pitchFamily="2"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1D949A3-602F-3B22-21B7-CA0F604F0F5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X17A0T</a:t>
          </a:r>
          <a:endParaRPr lang="en-AT" sz="100">
            <a:latin typeface="ZWAdobeF" pitchFamily="2"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65E00AD-FCE2-F6B4-BAF4-DD79A9F988E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X16A0T</a:t>
          </a:r>
          <a:endParaRPr lang="en-AT" sz="100">
            <a:latin typeface="ZWAdobeF" pitchFamily="2"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E6BDD2C-2C43-8DB0-C42E-66AC096AE7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X15A0T</a:t>
          </a:r>
          <a:endParaRPr lang="en-AT" sz="100">
            <a:latin typeface="ZWAdobeF"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330200</xdr:colOff>
      <xdr:row>4</xdr:row>
      <xdr:rowOff>19050</xdr:rowOff>
    </xdr:from>
    <xdr:to>
      <xdr:col>1</xdr:col>
      <xdr:colOff>707436</xdr:colOff>
      <xdr:row>7</xdr:row>
      <xdr:rowOff>114013</xdr:rowOff>
    </xdr:to>
    <xdr:pic>
      <xdr:nvPicPr>
        <xdr:cNvPr id="2" name="Picture 1">
          <a:extLst>
            <a:ext uri="{FF2B5EF4-FFF2-40B4-BE49-F238E27FC236}">
              <a16:creationId xmlns:a16="http://schemas.microsoft.com/office/drawing/2014/main" id="{A0038976-85DF-48D9-8D11-223CC6A642C9}"/>
            </a:ext>
          </a:extLst>
        </xdr:cNvPr>
        <xdr:cNvPicPr>
          <a:picLocks noChangeAspect="1"/>
        </xdr:cNvPicPr>
      </xdr:nvPicPr>
      <xdr:blipFill>
        <a:blip xmlns:r="http://schemas.openxmlformats.org/officeDocument/2006/relationships" r:embed="rId1"/>
        <a:stretch>
          <a:fillRect/>
        </a:stretch>
      </xdr:blipFill>
      <xdr:spPr>
        <a:xfrm>
          <a:off x="330200" y="781050"/>
          <a:ext cx="971596" cy="7159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13039A4-04E4-6253-E75A-5D1BCCA07AA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X4A0T</a:t>
          </a:r>
          <a:endParaRPr lang="en-AT" sz="100">
            <a:latin typeface="ZWAdobeF"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8040374-5DE6-0F3D-723B-FAD70C18A59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X5A0T</a:t>
          </a:r>
          <a:endParaRPr lang="en-AT" sz="100">
            <a:latin typeface="ZWAdobeF" pitchFamily="2"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E279E04-5E2C-8180-0FEC-5033E01F946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X6A0T</a:t>
          </a:r>
          <a:endParaRPr lang="en-AT" sz="100">
            <a:latin typeface="ZWAdobeF"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AD4DFFA-B991-DFD7-9848-AF334122440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X9A0T</a:t>
          </a:r>
          <a:endParaRPr lang="en-AT" sz="100">
            <a:latin typeface="ZWAdobeF"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0A1BC55-D18E-6225-56F4-0A6719871C7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X12A0T</a:t>
          </a:r>
          <a:endParaRPr lang="en-AT" sz="100">
            <a:latin typeface="ZWAdobeF"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3387F91-824C-C4DD-11F7-E35B11AF7EB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X11A0T</a:t>
          </a:r>
          <a:endParaRPr lang="en-AT" sz="100">
            <a:latin typeface="ZWAdobeF" pitchFamily="2"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EFD48C1-C2F2-BADF-BE34-C1A5D648765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de-AT" sz="100">
              <a:latin typeface="ZWAdobeF" pitchFamily="2" charset="0"/>
            </a:rPr>
            <a:t>X8A0T</a:t>
          </a:r>
          <a:endParaRPr lang="en-AT" sz="100">
            <a:latin typeface="ZWAdobeF" pitchFamily="2" charset="0"/>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image" Target="../media/image2.png"/></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image" Target="../media/image2.png"/></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image" Target="../media/image2.png"/></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image" Target="../media/image2.png"/></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s://www.rhimagnesita.com/integrated-management-system/" TargetMode="External"/><Relationship Id="rId5" Type="http://schemas.openxmlformats.org/officeDocument/2006/relationships/image" Target="../media/image5.png"/><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ir.rhimagnesita.com/corporate-governance-2/" TargetMode="External"/><Relationship Id="rId7" Type="http://schemas.openxmlformats.org/officeDocument/2006/relationships/hyperlink" Target="https://ir.rhimagnesita.com/wp-content/uploads/2023/03/42705-rhi-sustainability-report-2022-web.pdf" TargetMode="External"/><Relationship Id="rId2" Type="http://schemas.openxmlformats.org/officeDocument/2006/relationships/hyperlink" Target="https://ir.rhimagnesita.com/wp-content/uploads/2023/03/rhi-magnesita-tcfd-report-2022.pdf" TargetMode="External"/><Relationship Id="rId1" Type="http://schemas.openxmlformats.org/officeDocument/2006/relationships/hyperlink" Target="https://ir.rhimagnesita.com/wp-content/uploads/2023/03/rhi-magnesita-gri-index-2022.pdf" TargetMode="External"/><Relationship Id="rId6" Type="http://schemas.openxmlformats.org/officeDocument/2006/relationships/hyperlink" Target="https://www.rhimagnesita.com/wp-content/uploads/2022/04/uk-modern-slavery-act-signed.pdf" TargetMode="External"/><Relationship Id="rId5" Type="http://schemas.openxmlformats.org/officeDocument/2006/relationships/hyperlink" Target="https://www.rhimagnesita.com/wp-content/uploads/2023/02/supplier-code-of-conduct-2021.pdf" TargetMode="External"/><Relationship Id="rId4" Type="http://schemas.openxmlformats.org/officeDocument/2006/relationships/hyperlink" Target="https://ir.rhimagnesita.com/corporate-governance-2/code-of-conduct/" TargetMode="External"/><Relationship Id="rId9" Type="http://schemas.openxmlformats.org/officeDocument/2006/relationships/image" Target="../media/image2.png"/></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image" Target="../media/image2.png"/></Relationships>
</file>

<file path=xl/worksheets/_rels/sheet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image" Target="../media/image2.png"/></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image" Target="../media/image2.png"/></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image" Target="../media/image2.png"/></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F720A-8F23-45FF-94DD-DDBF3EA62C9A}">
  <sheetPr>
    <pageSetUpPr fitToPage="1"/>
  </sheetPr>
  <dimension ref="D7:Q31"/>
  <sheetViews>
    <sheetView showGridLines="0" view="pageBreakPreview" topLeftCell="A5" zoomScale="67" zoomScaleNormal="50" zoomScaleSheetLayoutView="50" workbookViewId="0">
      <selection activeCell="Y14" sqref="Y14"/>
    </sheetView>
  </sheetViews>
  <sheetFormatPr baseColWidth="10" defaultColWidth="8.453125" defaultRowHeight="14.5"/>
  <sheetData>
    <row r="7" spans="4:17">
      <c r="D7" s="274" t="s">
        <v>446</v>
      </c>
      <c r="E7" s="274"/>
      <c r="F7" s="274"/>
      <c r="G7" s="274"/>
      <c r="H7" s="274"/>
      <c r="I7" s="274"/>
      <c r="J7" s="274"/>
      <c r="K7" s="274"/>
      <c r="L7" s="274"/>
      <c r="M7" s="274"/>
      <c r="N7" s="274"/>
      <c r="O7" s="274"/>
      <c r="P7" s="274"/>
      <c r="Q7" s="274"/>
    </row>
    <row r="8" spans="4:17">
      <c r="D8" s="274"/>
      <c r="E8" s="274"/>
      <c r="F8" s="274"/>
      <c r="G8" s="274"/>
      <c r="H8" s="274"/>
      <c r="I8" s="274"/>
      <c r="J8" s="274"/>
      <c r="K8" s="274"/>
      <c r="L8" s="274"/>
      <c r="M8" s="274"/>
      <c r="N8" s="274"/>
      <c r="O8" s="274"/>
      <c r="P8" s="274"/>
      <c r="Q8" s="274"/>
    </row>
    <row r="9" spans="4:17">
      <c r="D9" s="274"/>
      <c r="E9" s="274"/>
      <c r="F9" s="274"/>
      <c r="G9" s="274"/>
      <c r="H9" s="274"/>
      <c r="I9" s="274"/>
      <c r="J9" s="274"/>
      <c r="K9" s="274"/>
      <c r="L9" s="274"/>
      <c r="M9" s="274"/>
      <c r="N9" s="274"/>
      <c r="O9" s="274"/>
      <c r="P9" s="274"/>
      <c r="Q9" s="274"/>
    </row>
    <row r="10" spans="4:17">
      <c r="D10" s="274"/>
      <c r="E10" s="274"/>
      <c r="F10" s="274"/>
      <c r="G10" s="274"/>
      <c r="H10" s="274"/>
      <c r="I10" s="274"/>
      <c r="J10" s="274"/>
      <c r="K10" s="274"/>
      <c r="L10" s="274"/>
      <c r="M10" s="274"/>
      <c r="N10" s="274"/>
      <c r="O10" s="274"/>
      <c r="P10" s="274"/>
      <c r="Q10" s="274"/>
    </row>
    <row r="11" spans="4:17">
      <c r="D11" s="274"/>
      <c r="E11" s="274"/>
      <c r="F11" s="274"/>
      <c r="G11" s="274"/>
      <c r="H11" s="274"/>
      <c r="I11" s="274"/>
      <c r="J11" s="274"/>
      <c r="K11" s="274"/>
      <c r="L11" s="274"/>
      <c r="M11" s="274"/>
      <c r="N11" s="274"/>
      <c r="O11" s="274"/>
      <c r="P11" s="274"/>
      <c r="Q11" s="274"/>
    </row>
    <row r="12" spans="4:17">
      <c r="D12" s="274"/>
      <c r="E12" s="274"/>
      <c r="F12" s="274"/>
      <c r="G12" s="274"/>
      <c r="H12" s="274"/>
      <c r="I12" s="274"/>
      <c r="J12" s="274"/>
      <c r="K12" s="274"/>
      <c r="L12" s="274"/>
      <c r="M12" s="274"/>
      <c r="N12" s="274"/>
      <c r="O12" s="274"/>
      <c r="P12" s="274"/>
      <c r="Q12" s="274"/>
    </row>
    <row r="13" spans="4:17">
      <c r="D13" s="274"/>
      <c r="E13" s="274"/>
      <c r="F13" s="274"/>
      <c r="G13" s="274"/>
      <c r="H13" s="274"/>
      <c r="I13" s="274"/>
      <c r="J13" s="274"/>
      <c r="K13" s="274"/>
      <c r="L13" s="274"/>
      <c r="M13" s="274"/>
      <c r="N13" s="274"/>
      <c r="O13" s="274"/>
      <c r="P13" s="274"/>
      <c r="Q13" s="274"/>
    </row>
    <row r="14" spans="4:17">
      <c r="D14" s="274"/>
      <c r="E14" s="274"/>
      <c r="F14" s="274"/>
      <c r="G14" s="274"/>
      <c r="H14" s="274"/>
      <c r="I14" s="274"/>
      <c r="J14" s="274"/>
      <c r="K14" s="274"/>
      <c r="L14" s="274"/>
      <c r="M14" s="274"/>
      <c r="N14" s="274"/>
      <c r="O14" s="274"/>
      <c r="P14" s="274"/>
      <c r="Q14" s="274"/>
    </row>
    <row r="15" spans="4:17">
      <c r="D15" s="274"/>
      <c r="E15" s="274"/>
      <c r="F15" s="274"/>
      <c r="G15" s="274"/>
      <c r="H15" s="274"/>
      <c r="I15" s="274"/>
      <c r="J15" s="274"/>
      <c r="K15" s="274"/>
      <c r="L15" s="274"/>
      <c r="M15" s="274"/>
      <c r="N15" s="274"/>
      <c r="O15" s="274"/>
      <c r="P15" s="274"/>
      <c r="Q15" s="274"/>
    </row>
    <row r="16" spans="4:17">
      <c r="D16" s="274"/>
      <c r="E16" s="274"/>
      <c r="F16" s="274"/>
      <c r="G16" s="274"/>
      <c r="H16" s="274"/>
      <c r="I16" s="274"/>
      <c r="J16" s="274"/>
      <c r="K16" s="274"/>
      <c r="L16" s="274"/>
      <c r="M16" s="274"/>
      <c r="N16" s="274"/>
      <c r="O16" s="274"/>
      <c r="P16" s="274"/>
      <c r="Q16" s="274"/>
    </row>
    <row r="17" spans="4:17">
      <c r="D17" s="274"/>
      <c r="E17" s="274"/>
      <c r="F17" s="274"/>
      <c r="G17" s="274"/>
      <c r="H17" s="274"/>
      <c r="I17" s="274"/>
      <c r="J17" s="274"/>
      <c r="K17" s="274"/>
      <c r="L17" s="274"/>
      <c r="M17" s="274"/>
      <c r="N17" s="274"/>
      <c r="O17" s="274"/>
      <c r="P17" s="274"/>
      <c r="Q17" s="274"/>
    </row>
    <row r="18" spans="4:17">
      <c r="D18" s="274"/>
      <c r="E18" s="274"/>
      <c r="F18" s="274"/>
      <c r="G18" s="274"/>
      <c r="H18" s="274"/>
      <c r="I18" s="274"/>
      <c r="J18" s="274"/>
      <c r="K18" s="274"/>
      <c r="L18" s="274"/>
      <c r="M18" s="274"/>
      <c r="N18" s="274"/>
      <c r="O18" s="274"/>
      <c r="P18" s="274"/>
      <c r="Q18" s="274"/>
    </row>
    <row r="19" spans="4:17">
      <c r="D19" s="274"/>
      <c r="E19" s="274"/>
      <c r="F19" s="274"/>
      <c r="G19" s="274"/>
      <c r="H19" s="274"/>
      <c r="I19" s="274"/>
      <c r="J19" s="274"/>
      <c r="K19" s="274"/>
      <c r="L19" s="274"/>
      <c r="M19" s="274"/>
      <c r="N19" s="274"/>
      <c r="O19" s="274"/>
      <c r="P19" s="274"/>
      <c r="Q19" s="274"/>
    </row>
    <row r="20" spans="4:17">
      <c r="D20" s="274"/>
      <c r="E20" s="274"/>
      <c r="F20" s="274"/>
      <c r="G20" s="274"/>
      <c r="H20" s="274"/>
      <c r="I20" s="274"/>
      <c r="J20" s="274"/>
      <c r="K20" s="274"/>
      <c r="L20" s="274"/>
      <c r="M20" s="274"/>
      <c r="N20" s="274"/>
      <c r="O20" s="274"/>
      <c r="P20" s="274"/>
      <c r="Q20" s="274"/>
    </row>
    <row r="21" spans="4:17">
      <c r="D21" s="274"/>
      <c r="E21" s="274"/>
      <c r="F21" s="274"/>
      <c r="G21" s="274"/>
      <c r="H21" s="274"/>
      <c r="I21" s="274"/>
      <c r="J21" s="274"/>
      <c r="K21" s="274"/>
      <c r="L21" s="274"/>
      <c r="M21" s="274"/>
      <c r="N21" s="274"/>
      <c r="O21" s="274"/>
      <c r="P21" s="274"/>
      <c r="Q21" s="274"/>
    </row>
    <row r="22" spans="4:17">
      <c r="D22" s="274"/>
      <c r="E22" s="274"/>
      <c r="F22" s="274"/>
      <c r="G22" s="274"/>
      <c r="H22" s="274"/>
      <c r="I22" s="274"/>
      <c r="J22" s="274"/>
      <c r="K22" s="274"/>
      <c r="L22" s="274"/>
      <c r="M22" s="274"/>
      <c r="N22" s="274"/>
      <c r="O22" s="274"/>
      <c r="P22" s="274"/>
      <c r="Q22" s="274"/>
    </row>
    <row r="23" spans="4:17">
      <c r="D23" s="274"/>
      <c r="E23" s="274"/>
      <c r="F23" s="274"/>
      <c r="G23" s="274"/>
      <c r="H23" s="274"/>
      <c r="I23" s="274"/>
      <c r="J23" s="274"/>
      <c r="K23" s="274"/>
      <c r="L23" s="274"/>
      <c r="M23" s="274"/>
      <c r="N23" s="274"/>
      <c r="O23" s="274"/>
      <c r="P23" s="274"/>
      <c r="Q23" s="274"/>
    </row>
    <row r="24" spans="4:17">
      <c r="D24" s="274"/>
      <c r="E24" s="274"/>
      <c r="F24" s="274"/>
      <c r="G24" s="274"/>
      <c r="H24" s="274"/>
      <c r="I24" s="274"/>
      <c r="J24" s="274"/>
      <c r="K24" s="274"/>
      <c r="L24" s="274"/>
      <c r="M24" s="274"/>
      <c r="N24" s="274"/>
      <c r="O24" s="274"/>
      <c r="P24" s="274"/>
      <c r="Q24" s="274"/>
    </row>
    <row r="25" spans="4:17">
      <c r="D25" s="274"/>
      <c r="E25" s="274"/>
      <c r="F25" s="274"/>
      <c r="G25" s="274"/>
      <c r="H25" s="274"/>
      <c r="I25" s="274"/>
      <c r="J25" s="274"/>
      <c r="K25" s="274"/>
      <c r="L25" s="274"/>
      <c r="M25" s="274"/>
      <c r="N25" s="274"/>
      <c r="O25" s="274"/>
      <c r="P25" s="274"/>
      <c r="Q25" s="274"/>
    </row>
    <row r="26" spans="4:17">
      <c r="D26" s="274"/>
      <c r="E26" s="274"/>
      <c r="F26" s="274"/>
      <c r="G26" s="274"/>
      <c r="H26" s="274"/>
      <c r="I26" s="274"/>
      <c r="J26" s="274"/>
      <c r="K26" s="274"/>
      <c r="L26" s="274"/>
      <c r="M26" s="274"/>
      <c r="N26" s="274"/>
      <c r="O26" s="274"/>
      <c r="P26" s="274"/>
      <c r="Q26" s="274"/>
    </row>
    <row r="27" spans="4:17">
      <c r="D27" s="274"/>
      <c r="E27" s="274"/>
      <c r="F27" s="274"/>
      <c r="G27" s="274"/>
      <c r="H27" s="274"/>
      <c r="I27" s="274"/>
      <c r="J27" s="274"/>
      <c r="K27" s="274"/>
      <c r="L27" s="274"/>
      <c r="M27" s="274"/>
      <c r="N27" s="274"/>
      <c r="O27" s="274"/>
      <c r="P27" s="274"/>
      <c r="Q27" s="274"/>
    </row>
    <row r="28" spans="4:17">
      <c r="D28" s="274"/>
      <c r="E28" s="274"/>
      <c r="F28" s="274"/>
      <c r="G28" s="274"/>
      <c r="H28" s="274"/>
      <c r="I28" s="274"/>
      <c r="J28" s="274"/>
      <c r="K28" s="274"/>
      <c r="L28" s="274"/>
      <c r="M28" s="274"/>
      <c r="N28" s="274"/>
      <c r="O28" s="274"/>
      <c r="P28" s="274"/>
      <c r="Q28" s="274"/>
    </row>
    <row r="29" spans="4:17">
      <c r="D29" s="274"/>
      <c r="E29" s="274"/>
      <c r="F29" s="274"/>
      <c r="G29" s="274"/>
      <c r="H29" s="274"/>
      <c r="I29" s="274"/>
      <c r="J29" s="274"/>
      <c r="K29" s="274"/>
      <c r="L29" s="274"/>
      <c r="M29" s="274"/>
      <c r="N29" s="274"/>
      <c r="O29" s="274"/>
      <c r="P29" s="274"/>
      <c r="Q29" s="274"/>
    </row>
    <row r="30" spans="4:17">
      <c r="D30" s="274"/>
      <c r="E30" s="274"/>
      <c r="F30" s="274"/>
      <c r="G30" s="274"/>
      <c r="H30" s="274"/>
      <c r="I30" s="274"/>
      <c r="J30" s="274"/>
      <c r="K30" s="274"/>
      <c r="L30" s="274"/>
      <c r="M30" s="274"/>
      <c r="N30" s="274"/>
      <c r="O30" s="274"/>
      <c r="P30" s="274"/>
      <c r="Q30" s="274"/>
    </row>
    <row r="31" spans="4:17">
      <c r="D31" s="274"/>
      <c r="E31" s="274"/>
      <c r="F31" s="274"/>
      <c r="G31" s="274"/>
      <c r="H31" s="274"/>
      <c r="I31" s="274"/>
      <c r="J31" s="274"/>
      <c r="K31" s="274"/>
      <c r="L31" s="274"/>
      <c r="M31" s="274"/>
      <c r="N31" s="274"/>
      <c r="O31" s="274"/>
      <c r="P31" s="274"/>
      <c r="Q31" s="274"/>
    </row>
  </sheetData>
  <mergeCells count="1">
    <mergeCell ref="D7:Q31"/>
  </mergeCells>
  <pageMargins left="0.7" right="0.7" top="0.75" bottom="0.75" header="0.3" footer="0.3"/>
  <pageSetup paperSize="9" scale="3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26F63-8FA8-47F9-B59B-2FB5AE108B20}">
  <sheetPr>
    <pageSetUpPr fitToPage="1"/>
  </sheetPr>
  <dimension ref="B2:H9"/>
  <sheetViews>
    <sheetView showGridLines="0" zoomScale="85" zoomScaleNormal="85" workbookViewId="0">
      <selection activeCell="L11" sqref="L11"/>
    </sheetView>
  </sheetViews>
  <sheetFormatPr baseColWidth="10" defaultColWidth="8.453125" defaultRowHeight="14.5"/>
  <cols>
    <col min="1" max="1" width="4.81640625" customWidth="1"/>
    <col min="2" max="2" width="51" bestFit="1" customWidth="1"/>
    <col min="3" max="6" width="10.453125" bestFit="1" customWidth="1"/>
    <col min="7" max="7" width="6.1796875" customWidth="1"/>
  </cols>
  <sheetData>
    <row r="2" spans="2:8" ht="18.5">
      <c r="B2" s="282" t="s">
        <v>10</v>
      </c>
      <c r="C2" s="282"/>
      <c r="D2" s="282"/>
      <c r="E2" s="282"/>
      <c r="F2" s="282"/>
    </row>
    <row r="3" spans="2:8">
      <c r="B3" s="98"/>
      <c r="C3" s="98"/>
      <c r="D3" s="98"/>
      <c r="E3" s="98"/>
    </row>
    <row r="4" spans="2:8" ht="15.5">
      <c r="B4" s="190"/>
      <c r="C4" s="62"/>
      <c r="D4" s="62"/>
      <c r="E4" s="62"/>
      <c r="F4" s="222"/>
    </row>
    <row r="5" spans="2:8" ht="15.5">
      <c r="B5" s="222"/>
      <c r="C5" s="222"/>
      <c r="D5" s="222"/>
      <c r="E5" s="222"/>
      <c r="F5" s="222"/>
    </row>
    <row r="6" spans="2:8" ht="15.5">
      <c r="B6" s="142" t="s">
        <v>135</v>
      </c>
      <c r="C6" s="143">
        <v>2019</v>
      </c>
      <c r="D6" s="143">
        <v>2020</v>
      </c>
      <c r="E6" s="143">
        <v>2021</v>
      </c>
      <c r="F6" s="143">
        <v>2022</v>
      </c>
    </row>
    <row r="7" spans="2:8" ht="15.5">
      <c r="B7" s="223" t="s">
        <v>222</v>
      </c>
      <c r="C7" s="266">
        <v>18569.177299000003</v>
      </c>
      <c r="D7" s="266">
        <v>18552.324299</v>
      </c>
      <c r="E7" s="266">
        <v>18775.618499000004</v>
      </c>
      <c r="F7" s="266">
        <v>19021</v>
      </c>
      <c r="H7" s="233"/>
    </row>
    <row r="8" spans="2:8" ht="15.5">
      <c r="B8" s="223" t="s">
        <v>223</v>
      </c>
      <c r="C8" s="266">
        <v>15486</v>
      </c>
      <c r="D8" s="266">
        <v>15253</v>
      </c>
      <c r="E8" s="266">
        <v>13224</v>
      </c>
      <c r="F8" s="266">
        <v>23747</v>
      </c>
      <c r="H8" s="233"/>
    </row>
    <row r="9" spans="2:8" ht="15.5">
      <c r="B9" s="262" t="s">
        <v>224</v>
      </c>
      <c r="C9" s="266">
        <v>316.89508199999995</v>
      </c>
      <c r="D9" s="266">
        <v>270.19508199999996</v>
      </c>
      <c r="E9" s="266">
        <v>204.49508199999997</v>
      </c>
      <c r="F9" s="266">
        <v>538</v>
      </c>
      <c r="H9" s="233"/>
    </row>
  </sheetData>
  <mergeCells count="1">
    <mergeCell ref="B2:F2"/>
  </mergeCells>
  <pageMargins left="0.23622047244094491" right="0.23622047244094491" top="0.74803149606299213" bottom="0.74803149606299213" header="0.31496062992125984" footer="0.31496062992125984"/>
  <pageSetup paperSize="9" orientation="landscape" r:id="rId1"/>
  <headerFooter>
    <oddHeader>&amp;LSustainability Data Pack 2022&amp;CRHI Magnesita&amp;R&amp;G</oddHeader>
    <oddFooter>&amp;R&amp;P/&amp;N</oddFooter>
  </headerFooter>
  <legacyDrawingHF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44AF6-67DD-4B72-A0D3-3DD2FDE97BC9}">
  <sheetPr>
    <pageSetUpPr fitToPage="1"/>
  </sheetPr>
  <dimension ref="B2:H65"/>
  <sheetViews>
    <sheetView showGridLines="0" zoomScale="85" zoomScaleNormal="85" workbookViewId="0">
      <selection activeCell="L11" sqref="L11"/>
    </sheetView>
  </sheetViews>
  <sheetFormatPr baseColWidth="10" defaultColWidth="8.453125" defaultRowHeight="14.5"/>
  <cols>
    <col min="1" max="1" width="4.81640625" customWidth="1"/>
    <col min="2" max="2" width="56.453125" customWidth="1"/>
    <col min="3" max="7" width="13.453125" customWidth="1"/>
  </cols>
  <sheetData>
    <row r="2" spans="2:8" ht="18.5">
      <c r="B2" s="282" t="s">
        <v>225</v>
      </c>
      <c r="C2" s="275"/>
      <c r="D2" s="275"/>
      <c r="E2" s="275"/>
      <c r="F2" s="275"/>
      <c r="G2" s="275"/>
      <c r="H2" s="275"/>
    </row>
    <row r="4" spans="2:8" ht="15.5">
      <c r="B4" s="10" t="s">
        <v>226</v>
      </c>
      <c r="C4" s="10"/>
      <c r="D4" s="10"/>
      <c r="E4" s="10"/>
      <c r="F4" s="10"/>
      <c r="G4" s="222"/>
      <c r="H4" s="222"/>
    </row>
    <row r="5" spans="2:8" ht="15.5">
      <c r="B5" s="222"/>
      <c r="C5" s="222"/>
      <c r="D5" s="222"/>
      <c r="E5" s="222"/>
      <c r="F5" s="222"/>
      <c r="G5" s="222"/>
      <c r="H5" s="222"/>
    </row>
    <row r="6" spans="2:8" ht="15.5">
      <c r="B6" s="8" t="s">
        <v>227</v>
      </c>
      <c r="C6" s="8"/>
      <c r="D6" s="8"/>
      <c r="E6" s="8"/>
      <c r="F6" s="8"/>
      <c r="G6" s="8"/>
      <c r="H6" s="8"/>
    </row>
    <row r="7" spans="2:8" ht="15.5">
      <c r="B7" s="222"/>
      <c r="C7" s="222"/>
      <c r="D7" s="222"/>
      <c r="E7" s="222"/>
      <c r="F7" s="222"/>
      <c r="G7" s="222"/>
      <c r="H7" s="222"/>
    </row>
    <row r="8" spans="2:8" ht="15.5">
      <c r="B8" s="8" t="s">
        <v>228</v>
      </c>
      <c r="C8" s="10"/>
      <c r="D8" s="10"/>
      <c r="E8" s="10"/>
      <c r="F8" s="10"/>
      <c r="G8" s="10"/>
      <c r="H8" s="10"/>
    </row>
    <row r="9" spans="2:8" ht="15.5">
      <c r="B9" s="222"/>
      <c r="C9" s="222"/>
      <c r="D9" s="222"/>
      <c r="E9" s="222"/>
      <c r="F9" s="222"/>
      <c r="G9" s="222"/>
      <c r="H9" s="222"/>
    </row>
    <row r="10" spans="2:8" ht="15.5">
      <c r="B10" s="196" t="s">
        <v>229</v>
      </c>
      <c r="C10" s="143">
        <v>2018</v>
      </c>
      <c r="D10" s="143">
        <v>2019</v>
      </c>
      <c r="E10" s="143">
        <v>2020</v>
      </c>
      <c r="F10" s="143">
        <v>2021</v>
      </c>
      <c r="G10" s="197">
        <v>2022</v>
      </c>
      <c r="H10" s="198"/>
    </row>
    <row r="11" spans="2:8" ht="15.5">
      <c r="B11" s="223" t="s">
        <v>230</v>
      </c>
      <c r="C11" s="260" t="s">
        <v>231</v>
      </c>
      <c r="D11" s="260" t="s">
        <v>231</v>
      </c>
      <c r="E11" s="260" t="s">
        <v>232</v>
      </c>
      <c r="F11" s="260" t="s">
        <v>232</v>
      </c>
      <c r="G11" s="260" t="s">
        <v>232</v>
      </c>
      <c r="H11" s="267"/>
    </row>
    <row r="12" spans="2:8" ht="15.5">
      <c r="B12" s="223" t="s">
        <v>233</v>
      </c>
      <c r="C12" s="260" t="s">
        <v>234</v>
      </c>
      <c r="D12" s="260" t="s">
        <v>234</v>
      </c>
      <c r="E12" s="260" t="s">
        <v>235</v>
      </c>
      <c r="F12" s="260" t="s">
        <v>235</v>
      </c>
      <c r="G12" s="260" t="s">
        <v>235</v>
      </c>
      <c r="H12" s="267"/>
    </row>
    <row r="13" spans="2:8" ht="15.5">
      <c r="B13" s="222"/>
      <c r="C13" s="222"/>
      <c r="D13" s="222"/>
      <c r="E13" s="222"/>
      <c r="F13" s="222"/>
      <c r="G13" s="222"/>
      <c r="H13" s="222"/>
    </row>
    <row r="14" spans="2:8" ht="15.5">
      <c r="B14" s="222"/>
      <c r="C14" s="222"/>
      <c r="D14" s="222"/>
      <c r="E14" s="222"/>
      <c r="F14" s="222"/>
      <c r="G14" s="222"/>
      <c r="H14" s="222"/>
    </row>
    <row r="15" spans="2:8" ht="15.5">
      <c r="B15" s="222"/>
      <c r="C15" s="222"/>
      <c r="D15" s="222"/>
      <c r="E15" s="222"/>
      <c r="F15" s="222"/>
      <c r="G15" s="222"/>
      <c r="H15" s="222"/>
    </row>
    <row r="16" spans="2:8" ht="15.5">
      <c r="B16" s="10" t="s">
        <v>236</v>
      </c>
      <c r="C16" s="222"/>
      <c r="D16" s="222"/>
      <c r="E16" s="222"/>
      <c r="F16" s="222"/>
      <c r="G16" s="222"/>
      <c r="H16" s="222"/>
    </row>
    <row r="17" spans="2:8" ht="15.5">
      <c r="B17" s="222"/>
      <c r="C17" s="222"/>
      <c r="D17" s="222"/>
      <c r="E17" s="222"/>
      <c r="F17" s="222"/>
      <c r="G17" s="222"/>
      <c r="H17" s="222"/>
    </row>
    <row r="18" spans="2:8" ht="15.5">
      <c r="B18" s="144"/>
      <c r="C18" s="144">
        <v>2018</v>
      </c>
      <c r="D18" s="144">
        <v>2019</v>
      </c>
      <c r="E18" s="144">
        <v>2020</v>
      </c>
      <c r="F18" s="144">
        <v>2021</v>
      </c>
      <c r="G18" s="222"/>
      <c r="H18" s="222"/>
    </row>
    <row r="19" spans="2:8" ht="15.5">
      <c r="B19" s="223" t="s">
        <v>237</v>
      </c>
      <c r="C19" s="260" t="s">
        <v>238</v>
      </c>
      <c r="D19" s="260" t="s">
        <v>238</v>
      </c>
      <c r="E19" s="223" t="s">
        <v>137</v>
      </c>
      <c r="F19" s="223" t="s">
        <v>137</v>
      </c>
      <c r="G19" s="222"/>
      <c r="H19" s="222"/>
    </row>
    <row r="20" spans="2:8" ht="15.5">
      <c r="B20" s="223" t="s">
        <v>239</v>
      </c>
      <c r="C20" s="260" t="s">
        <v>240</v>
      </c>
      <c r="D20" s="260" t="s">
        <v>241</v>
      </c>
      <c r="E20" s="223" t="s">
        <v>137</v>
      </c>
      <c r="F20" s="223" t="s">
        <v>137</v>
      </c>
      <c r="G20" s="222"/>
      <c r="H20" s="222"/>
    </row>
    <row r="21" spans="2:8" ht="15.5">
      <c r="B21" s="223" t="s">
        <v>242</v>
      </c>
      <c r="C21" s="260" t="s">
        <v>243</v>
      </c>
      <c r="D21" s="260" t="s">
        <v>244</v>
      </c>
      <c r="E21" s="223" t="s">
        <v>137</v>
      </c>
      <c r="F21" s="223" t="s">
        <v>137</v>
      </c>
      <c r="G21" s="222"/>
      <c r="H21" s="222"/>
    </row>
    <row r="22" spans="2:8" ht="15.5">
      <c r="B22" s="222"/>
      <c r="C22" s="222"/>
      <c r="D22" s="222"/>
      <c r="E22" s="222"/>
      <c r="F22" s="222"/>
      <c r="G22" s="222"/>
      <c r="H22" s="222"/>
    </row>
    <row r="23" spans="2:8" ht="15.5">
      <c r="B23" s="222"/>
      <c r="C23" s="222"/>
      <c r="D23" s="222"/>
      <c r="E23" s="222"/>
      <c r="F23" s="222"/>
      <c r="G23" s="222"/>
      <c r="H23" s="222"/>
    </row>
    <row r="24" spans="2:8" ht="15.5">
      <c r="B24" s="8" t="s">
        <v>245</v>
      </c>
      <c r="C24" s="222"/>
      <c r="D24" s="222"/>
      <c r="E24" s="222"/>
      <c r="F24" s="222"/>
      <c r="G24" s="222"/>
      <c r="H24" s="222"/>
    </row>
    <row r="25" spans="2:8" ht="15.5">
      <c r="B25" s="222"/>
      <c r="C25" s="222"/>
      <c r="D25" s="222"/>
      <c r="E25" s="222"/>
      <c r="F25" s="222"/>
      <c r="G25" s="222"/>
      <c r="H25" s="222"/>
    </row>
    <row r="26" spans="2:8" ht="15.5">
      <c r="B26" s="222"/>
      <c r="C26" s="222"/>
      <c r="D26" s="222"/>
      <c r="E26" s="222"/>
      <c r="F26" s="222"/>
      <c r="G26" s="222"/>
      <c r="H26" s="222"/>
    </row>
    <row r="27" spans="2:8" ht="15.5">
      <c r="B27" s="10" t="s">
        <v>228</v>
      </c>
      <c r="C27" s="222"/>
      <c r="D27" s="222"/>
      <c r="E27" s="222"/>
      <c r="F27" s="222"/>
      <c r="G27" s="222"/>
      <c r="H27" s="222"/>
    </row>
    <row r="28" spans="2:8" ht="15.5">
      <c r="B28" s="222"/>
      <c r="C28" s="222"/>
      <c r="D28" s="222"/>
      <c r="E28" s="222"/>
      <c r="F28" s="222"/>
      <c r="G28" s="222"/>
      <c r="H28" s="222"/>
    </row>
    <row r="29" spans="2:8" ht="15.5">
      <c r="B29" s="199"/>
      <c r="C29" s="144">
        <v>2018</v>
      </c>
      <c r="D29" s="144">
        <v>2019</v>
      </c>
      <c r="E29" s="144">
        <v>2020</v>
      </c>
      <c r="F29" s="144">
        <v>2021</v>
      </c>
      <c r="G29" s="200">
        <v>2022</v>
      </c>
      <c r="H29" s="222"/>
    </row>
    <row r="30" spans="2:8" ht="15.5">
      <c r="B30" s="223" t="s">
        <v>230</v>
      </c>
      <c r="C30" s="260" t="s">
        <v>246</v>
      </c>
      <c r="D30" s="223" t="s">
        <v>247</v>
      </c>
      <c r="E30" s="223" t="s">
        <v>248</v>
      </c>
      <c r="F30" s="223" t="s">
        <v>249</v>
      </c>
      <c r="G30" s="223" t="s">
        <v>250</v>
      </c>
      <c r="H30" s="222"/>
    </row>
    <row r="31" spans="2:8" ht="15.5">
      <c r="B31" s="223" t="s">
        <v>233</v>
      </c>
      <c r="C31" s="260" t="s">
        <v>251</v>
      </c>
      <c r="D31" s="223" t="s">
        <v>252</v>
      </c>
      <c r="E31" s="223" t="s">
        <v>253</v>
      </c>
      <c r="F31" s="223" t="s">
        <v>254</v>
      </c>
      <c r="G31" s="260" t="s">
        <v>255</v>
      </c>
      <c r="H31" s="222"/>
    </row>
    <row r="32" spans="2:8" ht="15.5">
      <c r="B32" s="223"/>
      <c r="C32" s="223"/>
      <c r="D32" s="223"/>
      <c r="E32" s="223"/>
      <c r="F32" s="223"/>
      <c r="G32" s="223"/>
      <c r="H32" s="222"/>
    </row>
    <row r="33" spans="2:8" ht="15.5">
      <c r="B33" s="192" t="s">
        <v>256</v>
      </c>
      <c r="C33" s="260"/>
      <c r="D33" s="223"/>
      <c r="E33" s="223"/>
      <c r="F33" s="223"/>
      <c r="G33" s="223"/>
      <c r="H33" s="222"/>
    </row>
    <row r="34" spans="2:8" ht="15.5">
      <c r="B34" s="223" t="s">
        <v>257</v>
      </c>
      <c r="C34" s="260" t="s">
        <v>258</v>
      </c>
      <c r="D34" s="223" t="s">
        <v>259</v>
      </c>
      <c r="E34" s="223" t="s">
        <v>260</v>
      </c>
      <c r="F34" s="223" t="s">
        <v>261</v>
      </c>
      <c r="G34" s="223" t="s">
        <v>262</v>
      </c>
      <c r="H34" s="222"/>
    </row>
    <row r="35" spans="2:8" ht="15.5">
      <c r="B35" s="223" t="s">
        <v>233</v>
      </c>
      <c r="C35" s="260" t="s">
        <v>263</v>
      </c>
      <c r="D35" s="223" t="s">
        <v>264</v>
      </c>
      <c r="E35" s="223" t="s">
        <v>265</v>
      </c>
      <c r="F35" s="223" t="s">
        <v>266</v>
      </c>
      <c r="G35" s="223" t="s">
        <v>267</v>
      </c>
      <c r="H35" s="222"/>
    </row>
    <row r="36" spans="2:8" ht="15.5">
      <c r="B36" s="223"/>
      <c r="C36" s="223"/>
      <c r="D36" s="223"/>
      <c r="E36" s="223"/>
      <c r="F36" s="223"/>
      <c r="G36" s="223"/>
      <c r="H36" s="222"/>
    </row>
    <row r="37" spans="2:8" ht="15.5">
      <c r="B37" s="192" t="s">
        <v>268</v>
      </c>
      <c r="C37" s="260"/>
      <c r="D37" s="223"/>
      <c r="E37" s="223"/>
      <c r="F37" s="223"/>
      <c r="G37" s="223"/>
      <c r="H37" s="222"/>
    </row>
    <row r="38" spans="2:8" ht="15.5">
      <c r="B38" s="223" t="s">
        <v>230</v>
      </c>
      <c r="C38" s="260" t="s">
        <v>269</v>
      </c>
      <c r="D38" s="223" t="s">
        <v>270</v>
      </c>
      <c r="E38" s="223" t="s">
        <v>271</v>
      </c>
      <c r="F38" s="223" t="s">
        <v>272</v>
      </c>
      <c r="G38" s="223" t="s">
        <v>273</v>
      </c>
      <c r="H38" s="222"/>
    </row>
    <row r="39" spans="2:8" ht="15.5">
      <c r="B39" s="223" t="s">
        <v>233</v>
      </c>
      <c r="C39" s="260" t="s">
        <v>274</v>
      </c>
      <c r="D39" s="223" t="s">
        <v>275</v>
      </c>
      <c r="E39" s="223" t="s">
        <v>276</v>
      </c>
      <c r="F39" s="223" t="s">
        <v>277</v>
      </c>
      <c r="G39" s="223" t="s">
        <v>278</v>
      </c>
      <c r="H39" s="222"/>
    </row>
    <row r="40" spans="2:8" ht="15.5">
      <c r="B40" s="222"/>
      <c r="C40" s="222"/>
      <c r="D40" s="222"/>
      <c r="E40" s="222"/>
      <c r="F40" s="222"/>
      <c r="G40" s="222"/>
      <c r="H40" s="222"/>
    </row>
    <row r="41" spans="2:8" ht="15.5">
      <c r="B41" s="8" t="s">
        <v>279</v>
      </c>
      <c r="C41" s="222"/>
      <c r="D41" s="222"/>
      <c r="E41" s="222"/>
      <c r="F41" s="222"/>
      <c r="G41" s="222"/>
      <c r="H41" s="222"/>
    </row>
    <row r="42" spans="2:8" ht="15.5">
      <c r="B42" s="222"/>
      <c r="C42" s="222"/>
      <c r="D42" s="222"/>
      <c r="E42" s="222"/>
      <c r="F42" s="222"/>
      <c r="G42" s="222"/>
      <c r="H42" s="222"/>
    </row>
    <row r="43" spans="2:8" ht="15.5">
      <c r="B43" s="144"/>
      <c r="C43" s="144">
        <v>2018</v>
      </c>
      <c r="D43" s="144">
        <v>2019</v>
      </c>
      <c r="E43" s="144">
        <v>2020</v>
      </c>
      <c r="F43" s="144">
        <v>2021</v>
      </c>
      <c r="G43" s="222"/>
      <c r="H43" s="222"/>
    </row>
    <row r="44" spans="2:8" ht="15.5">
      <c r="B44" s="223"/>
      <c r="C44" s="260"/>
      <c r="D44" s="223"/>
      <c r="E44" s="223"/>
      <c r="F44" s="223"/>
      <c r="G44" s="222"/>
      <c r="H44" s="222"/>
    </row>
    <row r="45" spans="2:8" ht="15.5">
      <c r="B45" s="192" t="s">
        <v>256</v>
      </c>
      <c r="C45" s="260"/>
      <c r="D45" s="223"/>
      <c r="E45" s="223"/>
      <c r="F45" s="223"/>
      <c r="G45" s="222"/>
      <c r="H45" s="222"/>
    </row>
    <row r="46" spans="2:8" ht="15.5">
      <c r="B46" s="223" t="s">
        <v>237</v>
      </c>
      <c r="C46" s="260" t="s">
        <v>280</v>
      </c>
      <c r="D46" s="223" t="s">
        <v>281</v>
      </c>
      <c r="E46" s="223" t="s">
        <v>282</v>
      </c>
      <c r="F46" s="223" t="s">
        <v>283</v>
      </c>
      <c r="G46" s="222"/>
      <c r="H46" s="222"/>
    </row>
    <row r="47" spans="2:8" ht="15.5">
      <c r="B47" s="223" t="s">
        <v>239</v>
      </c>
      <c r="C47" s="260" t="s">
        <v>284</v>
      </c>
      <c r="D47" s="223" t="s">
        <v>285</v>
      </c>
      <c r="E47" s="223" t="s">
        <v>286</v>
      </c>
      <c r="F47" s="223" t="s">
        <v>287</v>
      </c>
      <c r="G47" s="222"/>
      <c r="H47" s="222"/>
    </row>
    <row r="48" spans="2:8" ht="15.5">
      <c r="B48" s="223" t="s">
        <v>242</v>
      </c>
      <c r="C48" s="260" t="s">
        <v>288</v>
      </c>
      <c r="D48" s="223" t="s">
        <v>289</v>
      </c>
      <c r="E48" s="223" t="s">
        <v>290</v>
      </c>
      <c r="F48" s="223" t="s">
        <v>291</v>
      </c>
      <c r="G48" s="222"/>
      <c r="H48" s="222"/>
    </row>
    <row r="49" spans="2:8" ht="15.5">
      <c r="B49" s="223"/>
      <c r="C49" s="260"/>
      <c r="D49" s="223"/>
      <c r="E49" s="223"/>
      <c r="F49" s="223"/>
      <c r="G49" s="222"/>
      <c r="H49" s="222"/>
    </row>
    <row r="50" spans="2:8" ht="15.5">
      <c r="B50" s="192" t="s">
        <v>268</v>
      </c>
      <c r="C50" s="260"/>
      <c r="D50" s="223"/>
      <c r="E50" s="223"/>
      <c r="F50" s="223"/>
      <c r="G50" s="222"/>
      <c r="H50" s="222"/>
    </row>
    <row r="51" spans="2:8" ht="15.5">
      <c r="B51" s="223" t="s">
        <v>237</v>
      </c>
      <c r="C51" s="260" t="s">
        <v>292</v>
      </c>
      <c r="D51" s="223" t="s">
        <v>293</v>
      </c>
      <c r="E51" s="223" t="s">
        <v>293</v>
      </c>
      <c r="F51" s="223" t="s">
        <v>294</v>
      </c>
      <c r="G51" s="222"/>
      <c r="H51" s="222"/>
    </row>
    <row r="52" spans="2:8" ht="15.5">
      <c r="B52" s="223" t="s">
        <v>239</v>
      </c>
      <c r="C52" s="260" t="s">
        <v>295</v>
      </c>
      <c r="D52" s="223" t="s">
        <v>296</v>
      </c>
      <c r="E52" s="223" t="s">
        <v>297</v>
      </c>
      <c r="F52" s="223" t="s">
        <v>298</v>
      </c>
      <c r="G52" s="222"/>
      <c r="H52" s="222"/>
    </row>
    <row r="53" spans="2:8" ht="15.5">
      <c r="B53" s="223" t="s">
        <v>242</v>
      </c>
      <c r="C53" s="260" t="s">
        <v>299</v>
      </c>
      <c r="D53" s="223" t="s">
        <v>300</v>
      </c>
      <c r="E53" s="223" t="s">
        <v>301</v>
      </c>
      <c r="F53" s="223" t="s">
        <v>302</v>
      </c>
      <c r="G53" s="222"/>
      <c r="H53" s="222"/>
    </row>
    <row r="54" spans="2:8" ht="15.5">
      <c r="B54" s="223"/>
      <c r="C54" s="260"/>
      <c r="D54" s="223"/>
      <c r="E54" s="223"/>
      <c r="F54" s="223"/>
      <c r="G54" s="222"/>
      <c r="H54" s="222"/>
    </row>
    <row r="55" spans="2:8" ht="15.5">
      <c r="B55" s="222"/>
      <c r="C55" s="222"/>
      <c r="D55" s="222"/>
      <c r="E55" s="222"/>
      <c r="F55" s="222"/>
      <c r="G55" s="222"/>
      <c r="H55" s="222"/>
    </row>
    <row r="56" spans="2:8" ht="15.5">
      <c r="B56" s="143" t="s">
        <v>143</v>
      </c>
      <c r="C56" s="144">
        <v>2018</v>
      </c>
      <c r="D56" s="144">
        <v>2019</v>
      </c>
      <c r="E56" s="144">
        <v>2020</v>
      </c>
      <c r="F56" s="144">
        <v>2021</v>
      </c>
      <c r="G56" s="144">
        <v>2022</v>
      </c>
      <c r="H56" s="222"/>
    </row>
    <row r="57" spans="2:8" ht="15.5">
      <c r="B57" s="223" t="s">
        <v>52</v>
      </c>
      <c r="C57" s="263">
        <v>7.0000000000000007E-2</v>
      </c>
      <c r="D57" s="263">
        <v>0.23</v>
      </c>
      <c r="E57" s="263">
        <v>0.25</v>
      </c>
      <c r="F57" s="263">
        <v>0.38</v>
      </c>
      <c r="G57" s="263">
        <v>0.33</v>
      </c>
      <c r="H57" s="222"/>
    </row>
    <row r="58" spans="2:8" ht="15.5">
      <c r="B58" s="223" t="s">
        <v>144</v>
      </c>
      <c r="C58" s="263"/>
      <c r="D58" s="263">
        <v>0.22</v>
      </c>
      <c r="E58" s="263">
        <v>0.28999999999999998</v>
      </c>
      <c r="F58" s="263">
        <v>0.28999999999999998</v>
      </c>
      <c r="G58" s="263">
        <v>0.28999999999999998</v>
      </c>
      <c r="H58" s="222"/>
    </row>
    <row r="59" spans="2:8" ht="15.5">
      <c r="B59" s="223" t="s">
        <v>303</v>
      </c>
      <c r="C59" s="263"/>
      <c r="D59" s="263">
        <v>0.16</v>
      </c>
      <c r="E59" s="263">
        <v>0.25</v>
      </c>
      <c r="F59" s="263">
        <v>0.21</v>
      </c>
      <c r="G59" s="263">
        <v>0.1968</v>
      </c>
      <c r="H59" s="222"/>
    </row>
    <row r="60" spans="2:8" ht="15.5">
      <c r="B60" s="223" t="s">
        <v>146</v>
      </c>
      <c r="C60" s="263">
        <v>0.12</v>
      </c>
      <c r="D60" s="263">
        <v>0.17</v>
      </c>
      <c r="E60" s="263">
        <v>0.25</v>
      </c>
      <c r="F60" s="263">
        <v>0.22</v>
      </c>
      <c r="G60" s="263">
        <v>0.20680000000000001</v>
      </c>
      <c r="H60" s="222"/>
    </row>
    <row r="61" spans="2:8" ht="15.5">
      <c r="B61" s="223"/>
      <c r="C61" s="263"/>
      <c r="D61" s="263"/>
      <c r="E61" s="263"/>
      <c r="F61" s="263"/>
      <c r="G61" s="263"/>
      <c r="H61" s="222"/>
    </row>
    <row r="62" spans="2:8" ht="15.5">
      <c r="B62" s="222" t="s">
        <v>214</v>
      </c>
      <c r="C62" s="222"/>
      <c r="D62" s="222"/>
      <c r="E62" s="222"/>
      <c r="F62" s="222"/>
      <c r="G62" s="222"/>
      <c r="H62" s="222"/>
    </row>
    <row r="63" spans="2:8" ht="15.5">
      <c r="B63" s="222" t="s">
        <v>191</v>
      </c>
      <c r="C63" s="222"/>
      <c r="D63" s="222"/>
      <c r="E63" s="222"/>
      <c r="F63" s="222"/>
      <c r="G63" s="222"/>
      <c r="H63" s="222"/>
    </row>
    <row r="64" spans="2:8" ht="15.5">
      <c r="B64" s="222" t="s">
        <v>304</v>
      </c>
      <c r="C64" s="222"/>
      <c r="D64" s="222"/>
      <c r="E64" s="222"/>
      <c r="F64" s="222"/>
      <c r="G64" s="222"/>
      <c r="H64" s="222"/>
    </row>
    <row r="65" spans="2:8" ht="15.5">
      <c r="B65" s="222" t="s">
        <v>305</v>
      </c>
      <c r="C65" s="222"/>
      <c r="D65" s="222"/>
      <c r="E65" s="222"/>
      <c r="F65" s="222"/>
      <c r="G65" s="222"/>
      <c r="H65" s="222"/>
    </row>
  </sheetData>
  <mergeCells count="1">
    <mergeCell ref="B2:H2"/>
  </mergeCells>
  <pageMargins left="0.23622047244094491" right="0.23622047244094491" top="0.74803149606299213" bottom="0.74803149606299213" header="0.31496062992125984" footer="0.31496062992125984"/>
  <pageSetup paperSize="9" scale="43" orientation="landscape" r:id="rId1"/>
  <headerFooter>
    <oddHeader>&amp;LSustainability Data Pack 2022&amp;CRHI Magnesita&amp;R&amp;G</oddHeader>
    <oddFooter>&amp;R&amp;P/&amp;N</oddFooter>
  </headerFooter>
  <drawing r:id="rId2"/>
  <legacyDrawingHF r:id="rId3"/>
  <pictur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0A63-09D7-454A-8036-423D5E19A188}">
  <sheetPr>
    <pageSetUpPr fitToPage="1"/>
  </sheetPr>
  <dimension ref="B2:G11"/>
  <sheetViews>
    <sheetView showGridLines="0" zoomScale="85" zoomScaleNormal="85" workbookViewId="0">
      <selection activeCell="L11" sqref="L11"/>
    </sheetView>
  </sheetViews>
  <sheetFormatPr baseColWidth="10" defaultColWidth="8.453125" defaultRowHeight="14.5"/>
  <cols>
    <col min="1" max="1" width="4.81640625" customWidth="1"/>
    <col min="2" max="2" width="60.453125" bestFit="1" customWidth="1"/>
    <col min="3" max="7" width="9.453125" customWidth="1"/>
  </cols>
  <sheetData>
    <row r="2" spans="2:7" ht="18.5">
      <c r="B2" s="282" t="s">
        <v>12</v>
      </c>
      <c r="C2" s="282"/>
      <c r="D2" s="282"/>
      <c r="E2" s="282"/>
      <c r="F2" s="282"/>
    </row>
    <row r="4" spans="2:7">
      <c r="B4" s="286"/>
      <c r="C4" s="286"/>
      <c r="D4" s="286"/>
      <c r="E4" s="286"/>
      <c r="F4" s="286"/>
    </row>
    <row r="5" spans="2:7" ht="15.5">
      <c r="B5" s="142"/>
      <c r="C5" s="191">
        <v>2018</v>
      </c>
      <c r="D5" s="191">
        <v>2019</v>
      </c>
      <c r="E5" s="191">
        <v>2020</v>
      </c>
      <c r="F5" s="191">
        <v>2021</v>
      </c>
      <c r="G5" s="191">
        <v>2022</v>
      </c>
    </row>
    <row r="6" spans="2:7" ht="15.5">
      <c r="B6" s="268" t="s">
        <v>306</v>
      </c>
      <c r="C6" s="258">
        <v>0.43</v>
      </c>
      <c r="D6" s="258">
        <v>0.28000000000000003</v>
      </c>
      <c r="E6" s="258">
        <v>0.13</v>
      </c>
      <c r="F6" s="258">
        <v>0.19</v>
      </c>
      <c r="G6" s="269">
        <v>0.2</v>
      </c>
    </row>
    <row r="7" spans="2:7" ht="15.5">
      <c r="B7" s="222"/>
      <c r="C7" s="222"/>
      <c r="D7" s="222"/>
      <c r="E7" s="222"/>
      <c r="F7" s="222"/>
      <c r="G7" s="222"/>
    </row>
    <row r="8" spans="2:7" ht="15.5">
      <c r="B8" s="222"/>
      <c r="C8" s="222"/>
      <c r="D8" s="222"/>
      <c r="E8" s="222"/>
      <c r="F8" s="222"/>
      <c r="G8" s="222"/>
    </row>
    <row r="9" spans="2:7" ht="15.5">
      <c r="B9" s="222" t="s">
        <v>214</v>
      </c>
      <c r="C9" s="222"/>
      <c r="D9" s="222"/>
      <c r="E9" s="222"/>
      <c r="F9" s="222"/>
      <c r="G9" s="222"/>
    </row>
    <row r="10" spans="2:7" ht="15.5">
      <c r="B10" s="222" t="s">
        <v>307</v>
      </c>
      <c r="C10" s="222"/>
      <c r="D10" s="222"/>
      <c r="E10" s="222"/>
      <c r="F10" s="222"/>
      <c r="G10" s="222"/>
    </row>
    <row r="11" spans="2:7">
      <c r="B11" s="138"/>
    </row>
  </sheetData>
  <mergeCells count="2">
    <mergeCell ref="B4:F4"/>
    <mergeCell ref="B2:F2"/>
  </mergeCells>
  <pageMargins left="0.23622047244094491" right="0.23622047244094491" top="0.74803149606299213" bottom="0.74803149606299213" header="0.31496062992125984" footer="0.31496062992125984"/>
  <pageSetup paperSize="9" scale="98" orientation="landscape" r:id="rId1"/>
  <headerFooter>
    <oddHeader>&amp;LSustainability Data Pack 2022&amp;CRHI Magnesita&amp;R&amp;G</oddHeader>
    <oddFooter>&amp;R&amp;P/&amp;N</oddFooter>
  </headerFooter>
  <drawing r:id="rId2"/>
  <legacyDrawingHF r:id="rId3"/>
  <picture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9CC12-296D-4541-8F18-61C6827AD087}">
  <sheetPr>
    <pageSetUpPr fitToPage="1"/>
  </sheetPr>
  <dimension ref="B2:H24"/>
  <sheetViews>
    <sheetView showGridLines="0" zoomScale="85" zoomScaleNormal="85" workbookViewId="0">
      <selection activeCell="L11" sqref="L11"/>
    </sheetView>
  </sheetViews>
  <sheetFormatPr baseColWidth="10" defaultColWidth="8.453125" defaultRowHeight="14.5"/>
  <cols>
    <col min="1" max="1" width="4.81640625" customWidth="1"/>
    <col min="2" max="2" width="62.1796875" customWidth="1"/>
    <col min="3" max="7" width="14" customWidth="1"/>
    <col min="8" max="8" width="14" bestFit="1" customWidth="1"/>
  </cols>
  <sheetData>
    <row r="2" spans="2:8" ht="18.5">
      <c r="B2" s="282" t="s">
        <v>308</v>
      </c>
      <c r="C2" s="282"/>
      <c r="D2" s="282"/>
      <c r="E2" s="282"/>
    </row>
    <row r="3" spans="2:8" ht="18.5">
      <c r="B3" s="61"/>
      <c r="C3" s="61"/>
      <c r="D3" s="61"/>
      <c r="E3" s="61"/>
    </row>
    <row r="4" spans="2:8" ht="15.5">
      <c r="B4" s="195"/>
    </row>
    <row r="6" spans="2:8" ht="15.5">
      <c r="B6" s="143" t="s">
        <v>309</v>
      </c>
      <c r="C6" s="143">
        <v>2019</v>
      </c>
      <c r="D6" s="143">
        <v>2020</v>
      </c>
      <c r="E6" s="143">
        <v>2021</v>
      </c>
      <c r="F6" s="143">
        <v>2022</v>
      </c>
      <c r="G6" s="222"/>
      <c r="H6" s="222"/>
    </row>
    <row r="7" spans="2:8" ht="15.5">
      <c r="B7" s="223" t="s">
        <v>310</v>
      </c>
      <c r="C7" s="263">
        <v>0.9</v>
      </c>
      <c r="D7" s="263">
        <v>0.91</v>
      </c>
      <c r="E7" s="263">
        <v>0.9</v>
      </c>
      <c r="F7" s="263">
        <v>0.85</v>
      </c>
      <c r="G7" s="222"/>
      <c r="H7" s="231"/>
    </row>
    <row r="8" spans="2:8" ht="15.5">
      <c r="B8" s="223" t="s">
        <v>311</v>
      </c>
      <c r="C8" s="263">
        <v>0.1</v>
      </c>
      <c r="D8" s="263">
        <v>0.09</v>
      </c>
      <c r="E8" s="263">
        <v>0.1</v>
      </c>
      <c r="F8" s="263">
        <v>0.15</v>
      </c>
      <c r="G8" s="222"/>
      <c r="H8" s="231"/>
    </row>
    <row r="9" spans="2:8" ht="15.5">
      <c r="B9" s="222"/>
      <c r="C9" s="222"/>
      <c r="D9" s="222"/>
      <c r="E9" s="222"/>
      <c r="F9" s="222"/>
      <c r="G9" s="222"/>
      <c r="H9" s="231"/>
    </row>
    <row r="10" spans="2:8" ht="17.5">
      <c r="B10" s="143" t="s">
        <v>312</v>
      </c>
      <c r="C10" s="143">
        <v>2019</v>
      </c>
      <c r="D10" s="143">
        <v>2020</v>
      </c>
      <c r="E10" s="143">
        <v>2021</v>
      </c>
      <c r="F10" s="143">
        <v>2022</v>
      </c>
      <c r="G10" s="222"/>
      <c r="H10" s="231"/>
    </row>
    <row r="11" spans="2:8" ht="17.5">
      <c r="B11" s="223" t="s">
        <v>313</v>
      </c>
      <c r="C11" s="223">
        <v>14.8</v>
      </c>
      <c r="D11" s="223">
        <v>12.5</v>
      </c>
      <c r="E11" s="270">
        <v>13</v>
      </c>
      <c r="F11" s="270">
        <v>12.132999999999999</v>
      </c>
      <c r="G11" s="222"/>
      <c r="H11" s="231"/>
    </row>
    <row r="12" spans="2:8" ht="17.5">
      <c r="B12" s="223" t="s">
        <v>314</v>
      </c>
      <c r="C12" s="223">
        <v>1.5</v>
      </c>
      <c r="D12" s="223">
        <v>1.1000000000000001</v>
      </c>
      <c r="E12" s="223">
        <v>1.3</v>
      </c>
      <c r="F12" s="270">
        <f>+F11*F8</f>
        <v>1.8199499999999997</v>
      </c>
      <c r="G12" s="222"/>
      <c r="H12" s="231"/>
    </row>
    <row r="13" spans="2:8" ht="15.5">
      <c r="B13" s="223"/>
      <c r="C13" s="223"/>
      <c r="D13" s="223"/>
      <c r="E13" s="223"/>
      <c r="F13" s="271"/>
      <c r="G13" s="222"/>
      <c r="H13" s="231"/>
    </row>
    <row r="14" spans="2:8" ht="15.5">
      <c r="B14" s="223" t="s">
        <v>315</v>
      </c>
      <c r="C14" s="223"/>
      <c r="D14" s="223"/>
      <c r="E14" s="223"/>
      <c r="F14" s="271"/>
      <c r="G14" s="222"/>
      <c r="H14" s="231"/>
    </row>
    <row r="15" spans="2:8" ht="15.5">
      <c r="B15" s="222"/>
      <c r="C15" s="222"/>
      <c r="D15" s="222"/>
      <c r="E15" s="222"/>
      <c r="F15" s="222"/>
      <c r="G15" s="222"/>
      <c r="H15" s="231"/>
    </row>
    <row r="16" spans="2:8" ht="15.5">
      <c r="B16" s="143" t="s">
        <v>316</v>
      </c>
      <c r="C16" s="143">
        <v>2019</v>
      </c>
      <c r="D16" s="143">
        <v>2020</v>
      </c>
      <c r="E16" s="143">
        <v>2021</v>
      </c>
      <c r="F16" s="143">
        <v>2022</v>
      </c>
      <c r="G16" s="137"/>
      <c r="H16" s="231"/>
    </row>
    <row r="17" spans="2:8" ht="15.5">
      <c r="B17" s="223" t="s">
        <v>317</v>
      </c>
      <c r="C17" s="266">
        <v>12506039.56461313</v>
      </c>
      <c r="D17" s="266">
        <v>10377684.443362795</v>
      </c>
      <c r="E17" s="266">
        <v>11789960.033708084</v>
      </c>
      <c r="F17" s="266">
        <v>10481419.35</v>
      </c>
      <c r="H17" s="231"/>
    </row>
    <row r="18" spans="2:8" ht="15.5">
      <c r="B18" s="223" t="s">
        <v>318</v>
      </c>
      <c r="C18" s="266">
        <v>2298164.4367857818</v>
      </c>
      <c r="D18" s="266">
        <v>2079465.7207857817</v>
      </c>
      <c r="E18" s="266">
        <v>1256894.29559519</v>
      </c>
      <c r="F18" s="266">
        <v>1651581</v>
      </c>
      <c r="H18" s="231"/>
    </row>
    <row r="19" spans="2:8" ht="15.5">
      <c r="B19" s="223" t="s">
        <v>319</v>
      </c>
      <c r="C19" s="266">
        <v>14804204.001398912</v>
      </c>
      <c r="D19" s="266">
        <v>12457150.164148577</v>
      </c>
      <c r="E19" s="266">
        <v>13046854.32930327</v>
      </c>
      <c r="F19" s="266">
        <v>12133000.35</v>
      </c>
      <c r="H19" s="231"/>
    </row>
    <row r="20" spans="2:8">
      <c r="H20" s="110"/>
    </row>
    <row r="21" spans="2:8" ht="22.5" customHeight="1">
      <c r="B21" s="107"/>
      <c r="H21" s="102"/>
    </row>
    <row r="24" spans="2:8">
      <c r="D24" s="7"/>
    </row>
  </sheetData>
  <mergeCells count="1">
    <mergeCell ref="B2:E2"/>
  </mergeCells>
  <pageMargins left="0.23622047244094491" right="0.23622047244094491" top="0.74803149606299213" bottom="0.74803149606299213" header="0.31496062992125984" footer="0.31496062992125984"/>
  <pageSetup paperSize="9" scale="94" orientation="landscape" r:id="rId1"/>
  <headerFooter>
    <oddHeader>&amp;LSustainability Data Pack 2022&amp;CRHI Magnesita&amp;R&amp;G</oddHeader>
    <oddFooter>&amp;R&amp;P/&amp;N</oddFooter>
  </headerFooter>
  <drawing r:id="rId2"/>
  <legacyDrawingHF r:id="rId3"/>
  <picture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52770-1875-4CC0-A350-97B90A1E8029}">
  <sheetPr>
    <pageSetUpPr fitToPage="1"/>
  </sheetPr>
  <dimension ref="A2:G25"/>
  <sheetViews>
    <sheetView showGridLines="0" zoomScale="85" zoomScaleNormal="85" workbookViewId="0">
      <selection activeCell="L11" sqref="L11"/>
    </sheetView>
  </sheetViews>
  <sheetFormatPr baseColWidth="10" defaultColWidth="8.453125" defaultRowHeight="14.5"/>
  <cols>
    <col min="1" max="1" width="4.81640625" style="33" customWidth="1"/>
    <col min="2" max="2" width="42.453125" bestFit="1" customWidth="1"/>
    <col min="3" max="3" width="14.1796875" bestFit="1" customWidth="1"/>
    <col min="4" max="4" width="13.453125" bestFit="1" customWidth="1"/>
    <col min="5" max="5" width="13.453125" customWidth="1"/>
    <col min="6" max="6" width="10.453125" bestFit="1" customWidth="1"/>
    <col min="7" max="7" width="13.81640625" bestFit="1" customWidth="1"/>
  </cols>
  <sheetData>
    <row r="2" spans="2:7" ht="21">
      <c r="B2" s="282" t="s">
        <v>320</v>
      </c>
      <c r="C2" s="282"/>
      <c r="D2" s="282"/>
      <c r="E2" s="282"/>
      <c r="F2" s="111"/>
    </row>
    <row r="5" spans="2:7" ht="15.5">
      <c r="B5" s="143" t="s">
        <v>321</v>
      </c>
      <c r="C5" s="201">
        <v>2020</v>
      </c>
      <c r="D5" s="201">
        <v>2021</v>
      </c>
      <c r="E5" s="201">
        <v>2022</v>
      </c>
    </row>
    <row r="6" spans="2:7" ht="15.5">
      <c r="B6" s="223" t="s">
        <v>150</v>
      </c>
      <c r="C6" s="272">
        <v>0.17114753234704466</v>
      </c>
      <c r="D6" s="272">
        <v>8.2754257734411654E-2</v>
      </c>
      <c r="E6" s="272">
        <v>0.10557940676348235</v>
      </c>
    </row>
    <row r="7" spans="2:7" ht="15.5">
      <c r="B7" s="223" t="s">
        <v>151</v>
      </c>
      <c r="C7" s="272">
        <v>0.22980362145289845</v>
      </c>
      <c r="D7" s="272">
        <v>0.31964305965386658</v>
      </c>
      <c r="E7" s="272">
        <v>0</v>
      </c>
    </row>
    <row r="8" spans="2:7" ht="15.5">
      <c r="B8" s="223" t="s">
        <v>152</v>
      </c>
      <c r="C8" s="272">
        <v>0.10853655510608502</v>
      </c>
      <c r="D8" s="272">
        <v>0.18765273697997159</v>
      </c>
      <c r="E8" s="272">
        <v>0.18021301817180863</v>
      </c>
    </row>
    <row r="9" spans="2:7" ht="15.5">
      <c r="B9" s="223" t="s">
        <v>134</v>
      </c>
      <c r="C9" s="272">
        <v>0.13122613549703024</v>
      </c>
      <c r="D9" s="272">
        <v>7.7858891599271535E-2</v>
      </c>
      <c r="E9" s="272">
        <v>2.5744209484147948E-2</v>
      </c>
    </row>
    <row r="10" spans="2:7" ht="15.5">
      <c r="B10" s="223" t="s">
        <v>153</v>
      </c>
      <c r="C10" s="272">
        <v>3.1440088446711867E-2</v>
      </c>
      <c r="D10" s="272">
        <v>0.12582525221753527</v>
      </c>
      <c r="E10" s="272">
        <v>0.23797832524562798</v>
      </c>
    </row>
    <row r="11" spans="2:7" ht="15.5">
      <c r="B11" s="223" t="s">
        <v>154</v>
      </c>
      <c r="C11" s="272">
        <v>7.6740938599386924E-2</v>
      </c>
      <c r="D11" s="272">
        <v>0.15716982684435116</v>
      </c>
      <c r="E11" s="272">
        <v>0.21738153694520043</v>
      </c>
      <c r="F11" s="49"/>
    </row>
    <row r="12" spans="2:7" ht="15.5">
      <c r="B12" s="223" t="s">
        <v>155</v>
      </c>
      <c r="C12" s="272">
        <v>3.0028227247524433E-2</v>
      </c>
      <c r="D12" s="272">
        <v>0</v>
      </c>
      <c r="E12" s="272">
        <v>0</v>
      </c>
    </row>
    <row r="13" spans="2:7" ht="15.5">
      <c r="B13" s="223" t="s">
        <v>156</v>
      </c>
      <c r="C13" s="272">
        <v>1.4873161813346502E-2</v>
      </c>
      <c r="D13" s="272">
        <v>2.1689485024827055E-2</v>
      </c>
      <c r="E13" s="272">
        <v>5.0064154076336694E-2</v>
      </c>
    </row>
    <row r="14" spans="2:7" ht="15.5">
      <c r="B14" s="223" t="s">
        <v>157</v>
      </c>
      <c r="C14" s="272">
        <v>7.576095740839923E-3</v>
      </c>
      <c r="D14" s="272">
        <v>7.2268634745425398E-3</v>
      </c>
      <c r="E14" s="272">
        <v>7.2974040907658091E-2</v>
      </c>
    </row>
    <row r="15" spans="2:7" ht="15.5">
      <c r="B15" s="223" t="s">
        <v>158</v>
      </c>
      <c r="C15" s="272">
        <v>0.19862764374913178</v>
      </c>
      <c r="D15" s="272">
        <v>2.0179626471222629E-2</v>
      </c>
      <c r="E15" s="272">
        <v>0.1100653084057379</v>
      </c>
    </row>
    <row r="16" spans="2:7" ht="15.5">
      <c r="B16" s="204"/>
      <c r="C16" s="205"/>
      <c r="D16" s="204"/>
      <c r="E16" s="205"/>
      <c r="G16" s="109"/>
    </row>
    <row r="17" spans="2:7" ht="15.5">
      <c r="B17" s="204"/>
      <c r="C17" s="205"/>
      <c r="D17" s="204"/>
      <c r="E17" s="205"/>
      <c r="G17" s="109"/>
    </row>
    <row r="18" spans="2:7" ht="15.5">
      <c r="B18" s="143" t="s">
        <v>322</v>
      </c>
      <c r="C18" s="143">
        <v>2020</v>
      </c>
      <c r="D18" s="143">
        <v>2021</v>
      </c>
      <c r="E18" s="143">
        <v>2022</v>
      </c>
      <c r="F18" s="63"/>
      <c r="G18" s="108"/>
    </row>
    <row r="19" spans="2:7" ht="15.5">
      <c r="B19" s="223" t="s">
        <v>323</v>
      </c>
      <c r="C19" s="273">
        <v>0.31747747516868452</v>
      </c>
      <c r="D19" s="273">
        <v>0.18476421524045442</v>
      </c>
      <c r="E19" s="273">
        <v>0.25658408808382172</v>
      </c>
      <c r="G19" s="110"/>
    </row>
    <row r="20" spans="2:7" ht="15.5">
      <c r="B20" s="223" t="s">
        <v>165</v>
      </c>
      <c r="C20" s="273">
        <v>0.28634176969572717</v>
      </c>
      <c r="D20" s="273">
        <v>0.38491386690563495</v>
      </c>
      <c r="E20" s="273">
        <v>0.35348961108151306</v>
      </c>
      <c r="G20" s="110"/>
    </row>
    <row r="21" spans="2:7" ht="15.5">
      <c r="B21" s="223" t="s">
        <v>167</v>
      </c>
      <c r="C21" s="273">
        <v>0.18423774359950648</v>
      </c>
      <c r="D21" s="273">
        <v>0.31768402373969062</v>
      </c>
      <c r="E21" s="273">
        <v>0.31446190729888118</v>
      </c>
      <c r="G21" s="110"/>
    </row>
    <row r="22" spans="2:7" ht="15.5">
      <c r="B22" s="223" t="s">
        <v>169</v>
      </c>
      <c r="C22" s="273">
        <v>0.14050332609658678</v>
      </c>
      <c r="D22" s="273">
        <v>3.1131104198029402E-2</v>
      </c>
      <c r="E22" s="273">
        <v>0</v>
      </c>
      <c r="G22" s="110"/>
    </row>
    <row r="23" spans="2:7" ht="15.5">
      <c r="B23" s="223" t="s">
        <v>171</v>
      </c>
      <c r="C23" s="273">
        <v>7.1439685439495068E-2</v>
      </c>
      <c r="D23" s="273">
        <v>8.150678991619062E-2</v>
      </c>
      <c r="E23" s="273">
        <v>7.5464393535784047E-2</v>
      </c>
      <c r="G23" s="110"/>
    </row>
    <row r="24" spans="2:7" ht="15.5">
      <c r="B24" s="202"/>
      <c r="C24" s="203"/>
      <c r="D24" s="203"/>
      <c r="E24" s="206"/>
      <c r="G24" s="109"/>
    </row>
    <row r="25" spans="2:7">
      <c r="B25" s="112"/>
      <c r="C25" s="113"/>
      <c r="D25" s="113"/>
      <c r="E25" s="114"/>
      <c r="G25" s="109"/>
    </row>
  </sheetData>
  <mergeCells count="1">
    <mergeCell ref="B2:E2"/>
  </mergeCells>
  <pageMargins left="0.23622047244094491" right="0.23622047244094491" top="0.74803149606299213" bottom="0.74803149606299213" header="0.31496062992125984" footer="0.31496062992125984"/>
  <pageSetup paperSize="9" scale="87" orientation="landscape" r:id="rId1"/>
  <headerFooter>
    <oddHeader>&amp;LSustainability Data Pack 2022&amp;CRHI Magnesita&amp;R&amp;G</oddHeader>
    <oddFooter>&amp;R&amp;P/&amp;N</oddFooter>
  </headerFooter>
  <drawing r:id="rId2"/>
  <legacyDrawingHF r:id="rId3"/>
  <picture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FB39-C055-4982-AD09-7BDE780C07CA}">
  <sheetPr>
    <pageSetUpPr fitToPage="1"/>
  </sheetPr>
  <dimension ref="A2:DO39"/>
  <sheetViews>
    <sheetView showGridLines="0" zoomScale="50" zoomScaleNormal="50" workbookViewId="0">
      <selection activeCell="L11" sqref="L11"/>
    </sheetView>
  </sheetViews>
  <sheetFormatPr baseColWidth="10" defaultColWidth="8.453125" defaultRowHeight="14.5"/>
  <cols>
    <col min="1" max="1" width="4.81640625" customWidth="1"/>
    <col min="2" max="2" width="76.7265625" customWidth="1"/>
  </cols>
  <sheetData>
    <row r="2" spans="1:119" ht="18.5">
      <c r="B2" s="278" t="s">
        <v>324</v>
      </c>
      <c r="C2" s="278"/>
      <c r="D2" s="278"/>
      <c r="E2" s="278"/>
      <c r="F2" s="278"/>
      <c r="G2" s="278"/>
      <c r="H2" s="278"/>
      <c r="I2" s="278"/>
      <c r="J2" s="278"/>
    </row>
    <row r="4" spans="1:119" s="234"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row>
    <row r="5" spans="1:119" s="227"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row>
    <row r="6" spans="1:119" s="227" customFormat="1" ht="23.5">
      <c r="A6" s="2"/>
      <c r="B6" s="235" t="s">
        <v>325</v>
      </c>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row>
    <row r="7" spans="1:119" s="227" customForma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row>
    <row r="8" spans="1:119" s="227" customForma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row>
    <row r="9" spans="1:119" s="227" customFormat="1">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row>
    <row r="10" spans="1:119" s="227"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row>
    <row r="11" spans="1:119" s="227" customForma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row>
    <row r="12" spans="1:119" s="227" customForma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row>
    <row r="13" spans="1:119" s="227" customForma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row>
    <row r="14" spans="1:119" s="227" customForma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row>
    <row r="15" spans="1:119" s="227" customForma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row>
    <row r="16" spans="1:119" s="227" customForma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row>
    <row r="17" spans="1:119" s="227" customForma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row>
    <row r="18" spans="1:119" s="227" customFormat="1">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row>
    <row r="19" spans="1:119" s="227" customForma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row>
    <row r="20" spans="1:119" s="227" customForma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row>
    <row r="21" spans="1:119" s="227" customForma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row>
    <row r="22" spans="1:119" s="227" customForma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row>
    <row r="23" spans="1:119" s="227" customForma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row>
    <row r="24" spans="1:119" s="227" customForma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row>
    <row r="25" spans="1:119" s="227" customForma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row>
    <row r="26" spans="1:119" s="227" customForma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row>
    <row r="27" spans="1:119" s="227" customForma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row>
    <row r="28" spans="1:119" s="227" customForma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row>
    <row r="29" spans="1:119" s="228" customFormat="1" ht="130.5" customHeight="1">
      <c r="B29" s="287"/>
      <c r="C29" s="287"/>
      <c r="D29" s="287"/>
      <c r="E29" s="287"/>
    </row>
    <row r="30" spans="1:119" s="2" customFormat="1"/>
    <row r="31" spans="1:119" s="2" customFormat="1"/>
    <row r="32" spans="1:119" s="2" customFormat="1"/>
    <row r="33" s="2" customFormat="1"/>
    <row r="34" s="2" customFormat="1"/>
    <row r="35" s="2" customFormat="1"/>
    <row r="36" s="2" customFormat="1"/>
    <row r="37" s="2" customFormat="1"/>
    <row r="38" s="2" customFormat="1"/>
    <row r="39" s="2" customFormat="1"/>
  </sheetData>
  <mergeCells count="2">
    <mergeCell ref="B2:J2"/>
    <mergeCell ref="B29:E29"/>
  </mergeCells>
  <hyperlinks>
    <hyperlink ref="B6" r:id="rId1" display="https://www.rhimagnesita.com/integrated-management-system/" xr:uid="{A1A4CD27-1FDE-4B26-83C1-EFA78046BB33}"/>
  </hyperlinks>
  <pageMargins left="0.23622047244094491" right="0.23622047244094491" top="0.74803149606299213" bottom="0.74803149606299213" header="0.31496062992125984" footer="0.31496062992125984"/>
  <pageSetup scale="49" orientation="landscape" r:id="rId2"/>
  <headerFooter>
    <oddHeader>&amp;LSustainability Data Pack 2022&amp;CRHI Magnesita&amp;R&amp;G</oddHeader>
    <oddFooter>&amp;R&amp;P/&amp;N</oddFooter>
  </headerFooter>
  <drawing r:id="rId3"/>
  <legacyDrawingHF r:id="rId4"/>
  <picture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E909D-734F-4DC7-94B3-2A3667A85CCC}">
  <sheetPr>
    <pageSetUpPr fitToPage="1"/>
  </sheetPr>
  <dimension ref="B2:F19"/>
  <sheetViews>
    <sheetView showGridLines="0" zoomScale="85" zoomScaleNormal="85" workbookViewId="0">
      <selection activeCell="L11" sqref="L11"/>
    </sheetView>
  </sheetViews>
  <sheetFormatPr baseColWidth="10" defaultColWidth="8.453125" defaultRowHeight="14.5"/>
  <cols>
    <col min="1" max="1" width="4.81640625" customWidth="1"/>
    <col min="2" max="2" width="27.453125" customWidth="1"/>
    <col min="3" max="6" width="14.453125" customWidth="1"/>
  </cols>
  <sheetData>
    <row r="2" spans="2:6" ht="18.5">
      <c r="B2" s="282" t="s">
        <v>326</v>
      </c>
      <c r="C2" s="282"/>
      <c r="D2" s="282"/>
      <c r="E2" s="282"/>
    </row>
    <row r="3" spans="2:6" ht="18.5">
      <c r="B3" s="61"/>
      <c r="C3" s="61"/>
      <c r="D3" s="61"/>
      <c r="E3" s="61"/>
      <c r="F3" s="61"/>
    </row>
    <row r="5" spans="2:6">
      <c r="B5" s="96" t="s">
        <v>327</v>
      </c>
      <c r="C5" s="96">
        <v>2019</v>
      </c>
      <c r="D5" s="96">
        <v>2020</v>
      </c>
      <c r="E5" s="96">
        <v>2021</v>
      </c>
      <c r="F5" s="96">
        <v>2022</v>
      </c>
    </row>
    <row r="6" spans="2:6">
      <c r="B6" s="104" t="s">
        <v>328</v>
      </c>
      <c r="C6" s="105" t="s">
        <v>329</v>
      </c>
      <c r="D6" s="105" t="s">
        <v>330</v>
      </c>
      <c r="E6" s="105" t="s">
        <v>330</v>
      </c>
      <c r="F6" s="105" t="s">
        <v>331</v>
      </c>
    </row>
    <row r="7" spans="2:6">
      <c r="B7" s="104" t="s">
        <v>332</v>
      </c>
      <c r="C7" s="105" t="s">
        <v>333</v>
      </c>
      <c r="D7" s="105" t="s">
        <v>333</v>
      </c>
      <c r="E7" s="105" t="s">
        <v>334</v>
      </c>
      <c r="F7" s="105" t="s">
        <v>334</v>
      </c>
    </row>
    <row r="8" spans="2:6">
      <c r="B8" s="104" t="s">
        <v>335</v>
      </c>
      <c r="C8" s="105"/>
      <c r="D8" s="105" t="s">
        <v>336</v>
      </c>
      <c r="E8" s="105" t="s">
        <v>336</v>
      </c>
      <c r="F8" s="105" t="s">
        <v>336</v>
      </c>
    </row>
    <row r="9" spans="2:6">
      <c r="B9" s="104" t="s">
        <v>337</v>
      </c>
      <c r="C9" s="105"/>
      <c r="D9" s="105"/>
      <c r="E9" s="105" t="s">
        <v>338</v>
      </c>
      <c r="F9" s="105" t="s">
        <v>338</v>
      </c>
    </row>
    <row r="10" spans="2:6">
      <c r="B10" s="104" t="s">
        <v>339</v>
      </c>
      <c r="C10" s="104"/>
      <c r="D10" s="104"/>
      <c r="E10" s="105" t="s">
        <v>340</v>
      </c>
      <c r="F10" s="105" t="s">
        <v>340</v>
      </c>
    </row>
    <row r="11" spans="2:6" ht="99" customHeight="1">
      <c r="B11" s="288" t="s">
        <v>341</v>
      </c>
      <c r="C11" s="288"/>
      <c r="D11" s="288"/>
      <c r="E11" s="288"/>
      <c r="F11" s="288"/>
    </row>
    <row r="12" spans="2:6">
      <c r="B12" s="103"/>
    </row>
    <row r="13" spans="2:6">
      <c r="B13" s="103"/>
    </row>
    <row r="14" spans="2:6">
      <c r="B14" s="103"/>
    </row>
    <row r="15" spans="2:6">
      <c r="B15" s="103"/>
    </row>
    <row r="16" spans="2:6">
      <c r="B16" s="103"/>
    </row>
    <row r="17" spans="2:2">
      <c r="B17" s="103"/>
    </row>
    <row r="18" spans="2:2">
      <c r="B18" s="103"/>
    </row>
    <row r="19" spans="2:2">
      <c r="B19" s="103"/>
    </row>
  </sheetData>
  <mergeCells count="2">
    <mergeCell ref="B2:E2"/>
    <mergeCell ref="B11:F11"/>
  </mergeCells>
  <pageMargins left="0.7" right="0.7" top="0.75" bottom="0.75" header="0.3" footer="0.3"/>
  <pageSetup orientation="portrait" r:id="rId1"/>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7380-DE5D-418B-AF55-296617450E89}">
  <sheetPr>
    <pageSetUpPr fitToPage="1"/>
  </sheetPr>
  <dimension ref="A2:U52"/>
  <sheetViews>
    <sheetView showGridLines="0" zoomScale="85" zoomScaleNormal="85" workbookViewId="0">
      <selection activeCell="L11" sqref="L11"/>
    </sheetView>
  </sheetViews>
  <sheetFormatPr baseColWidth="10" defaultColWidth="8.453125" defaultRowHeight="13"/>
  <cols>
    <col min="1" max="1" width="79.453125" style="103" customWidth="1"/>
    <col min="2" max="2" width="6.81640625" style="103" bestFit="1" customWidth="1"/>
    <col min="3" max="3" width="21.453125" style="103" bestFit="1" customWidth="1"/>
    <col min="4" max="6" width="16.453125" style="103" customWidth="1"/>
    <col min="7" max="7" width="9.453125" style="103" bestFit="1" customWidth="1"/>
    <col min="8" max="8" width="10.453125" style="103" bestFit="1" customWidth="1"/>
    <col min="9" max="9" width="8.453125" style="103"/>
    <col min="10" max="10" width="10.453125" style="103" bestFit="1" customWidth="1"/>
    <col min="11" max="11" width="10.453125" style="103" customWidth="1"/>
    <col min="12" max="12" width="9.453125" style="103" customWidth="1"/>
    <col min="13" max="15" width="8.453125" style="103"/>
    <col min="16" max="16" width="11.453125" style="103" customWidth="1"/>
    <col min="17" max="17" width="10.453125" style="103" customWidth="1"/>
    <col min="18" max="16384" width="8.453125" style="103"/>
  </cols>
  <sheetData>
    <row r="2" spans="1:21" ht="21">
      <c r="A2" s="291" t="s">
        <v>342</v>
      </c>
      <c r="B2" s="291"/>
      <c r="C2" s="291"/>
      <c r="D2" s="291"/>
      <c r="E2" s="291"/>
      <c r="F2" s="291"/>
      <c r="G2" s="291"/>
      <c r="H2" s="291"/>
      <c r="I2" s="291"/>
      <c r="J2" s="291"/>
      <c r="K2" s="291"/>
      <c r="L2" s="291"/>
      <c r="M2" s="291"/>
      <c r="N2" s="291"/>
      <c r="O2" s="291"/>
      <c r="P2" s="291"/>
      <c r="Q2" s="291"/>
      <c r="R2" s="291"/>
      <c r="S2" s="291"/>
      <c r="T2" s="291"/>
      <c r="U2" s="291"/>
    </row>
    <row r="5" spans="1:21" ht="16" thickBot="1">
      <c r="A5" s="8" t="s">
        <v>343</v>
      </c>
      <c r="E5" s="292" t="s">
        <v>344</v>
      </c>
      <c r="F5" s="292"/>
      <c r="G5" s="292"/>
      <c r="H5" s="292"/>
      <c r="I5" s="292"/>
      <c r="J5" s="292"/>
      <c r="K5" s="290" t="s">
        <v>345</v>
      </c>
      <c r="L5" s="290"/>
      <c r="M5" s="290"/>
      <c r="N5" s="290"/>
      <c r="O5" s="290"/>
      <c r="P5" s="290"/>
    </row>
    <row r="6" spans="1:21" s="131" customFormat="1" ht="78.5" thickTop="1">
      <c r="A6" s="127" t="s">
        <v>346</v>
      </c>
      <c r="B6" s="127" t="s">
        <v>347</v>
      </c>
      <c r="C6" s="128" t="s">
        <v>348</v>
      </c>
      <c r="D6" s="128" t="s">
        <v>349</v>
      </c>
      <c r="E6" s="128" t="s">
        <v>350</v>
      </c>
      <c r="F6" s="128" t="s">
        <v>351</v>
      </c>
      <c r="G6" s="128" t="s">
        <v>352</v>
      </c>
      <c r="H6" s="128" t="s">
        <v>353</v>
      </c>
      <c r="I6" s="128" t="s">
        <v>354</v>
      </c>
      <c r="J6" s="128" t="s">
        <v>355</v>
      </c>
      <c r="K6" s="128" t="s">
        <v>350</v>
      </c>
      <c r="L6" s="128" t="s">
        <v>351</v>
      </c>
      <c r="M6" s="128" t="s">
        <v>352</v>
      </c>
      <c r="N6" s="128" t="s">
        <v>356</v>
      </c>
      <c r="O6" s="128" t="s">
        <v>354</v>
      </c>
      <c r="P6" s="128" t="s">
        <v>355</v>
      </c>
      <c r="Q6" s="129" t="s">
        <v>357</v>
      </c>
      <c r="R6" s="160" t="s">
        <v>358</v>
      </c>
      <c r="S6" s="130" t="s">
        <v>359</v>
      </c>
      <c r="T6" s="128" t="s">
        <v>360</v>
      </c>
      <c r="U6" s="128" t="s">
        <v>361</v>
      </c>
    </row>
    <row r="7" spans="1:21">
      <c r="A7" s="120" t="s">
        <v>362</v>
      </c>
      <c r="R7" s="161"/>
    </row>
    <row r="8" spans="1:21">
      <c r="A8" s="120" t="s">
        <v>363</v>
      </c>
      <c r="R8" s="161"/>
    </row>
    <row r="9" spans="1:21">
      <c r="A9" s="120" t="s">
        <v>364</v>
      </c>
      <c r="B9" s="149" t="s">
        <v>365</v>
      </c>
      <c r="C9" s="151">
        <v>556524460.6176405</v>
      </c>
      <c r="D9" s="152">
        <v>0.16777085090579333</v>
      </c>
      <c r="E9" s="152">
        <v>1</v>
      </c>
      <c r="F9" s="152">
        <v>0</v>
      </c>
      <c r="G9" s="152">
        <v>0</v>
      </c>
      <c r="H9" s="152">
        <v>0</v>
      </c>
      <c r="I9" s="152">
        <v>0</v>
      </c>
      <c r="J9" s="152">
        <v>0</v>
      </c>
      <c r="K9" s="153"/>
      <c r="L9" s="153" t="s">
        <v>366</v>
      </c>
      <c r="M9" s="153" t="s">
        <v>366</v>
      </c>
      <c r="N9" s="153" t="s">
        <v>366</v>
      </c>
      <c r="O9" s="153" t="s">
        <v>366</v>
      </c>
      <c r="P9" s="153" t="s">
        <v>366</v>
      </c>
      <c r="Q9" s="153" t="s">
        <v>366</v>
      </c>
      <c r="R9" s="158">
        <f>D9</f>
        <v>0.16777085090579333</v>
      </c>
      <c r="S9" s="153"/>
      <c r="T9" s="153" t="s">
        <v>367</v>
      </c>
      <c r="U9" s="153"/>
    </row>
    <row r="10" spans="1:21">
      <c r="A10" s="120" t="s">
        <v>368</v>
      </c>
      <c r="B10" s="150" t="s">
        <v>369</v>
      </c>
      <c r="C10" s="151">
        <v>63191061.027056046</v>
      </c>
      <c r="D10" s="152">
        <v>1.9049689327910315E-2</v>
      </c>
      <c r="E10" s="152">
        <v>1</v>
      </c>
      <c r="F10" s="152">
        <v>0</v>
      </c>
      <c r="G10" s="152">
        <v>0</v>
      </c>
      <c r="H10" s="152">
        <v>0</v>
      </c>
      <c r="I10" s="152">
        <v>0</v>
      </c>
      <c r="J10" s="152">
        <v>0</v>
      </c>
      <c r="K10" s="153"/>
      <c r="L10" s="153" t="s">
        <v>366</v>
      </c>
      <c r="M10" s="153" t="s">
        <v>366</v>
      </c>
      <c r="N10" s="153" t="s">
        <v>366</v>
      </c>
      <c r="O10" s="153" t="s">
        <v>366</v>
      </c>
      <c r="P10" s="153" t="s">
        <v>366</v>
      </c>
      <c r="Q10" s="153" t="s">
        <v>366</v>
      </c>
      <c r="R10" s="158">
        <f>D10</f>
        <v>1.9049689327910315E-2</v>
      </c>
      <c r="S10" s="153"/>
      <c r="T10" s="153" t="s">
        <v>367</v>
      </c>
      <c r="U10" s="153"/>
    </row>
    <row r="11" spans="1:21">
      <c r="A11" s="124" t="s">
        <v>370</v>
      </c>
      <c r="C11" s="151">
        <v>619715521.64469659</v>
      </c>
      <c r="D11" s="152">
        <v>0.18682054023370365</v>
      </c>
      <c r="E11" s="152">
        <v>1</v>
      </c>
      <c r="F11" s="152">
        <f t="shared" ref="F11:J11" si="0">F9+F10</f>
        <v>0</v>
      </c>
      <c r="G11" s="152">
        <f t="shared" si="0"/>
        <v>0</v>
      </c>
      <c r="H11" s="152">
        <f t="shared" si="0"/>
        <v>0</v>
      </c>
      <c r="I11" s="152">
        <f t="shared" si="0"/>
        <v>0</v>
      </c>
      <c r="J11" s="152">
        <f t="shared" si="0"/>
        <v>0</v>
      </c>
      <c r="K11" s="153"/>
      <c r="L11" s="153"/>
      <c r="M11" s="153"/>
      <c r="N11" s="153"/>
      <c r="O11" s="153"/>
      <c r="P11" s="153"/>
      <c r="Q11" s="153"/>
      <c r="R11" s="158">
        <f>R9+R10</f>
        <v>0.18682054023370365</v>
      </c>
      <c r="S11" s="153"/>
      <c r="T11" s="153"/>
      <c r="U11" s="153"/>
    </row>
    <row r="12" spans="1:21" ht="13.5" thickBot="1">
      <c r="A12" s="124" t="s">
        <v>371</v>
      </c>
      <c r="C12" s="153"/>
      <c r="D12" s="224"/>
      <c r="E12" s="153"/>
      <c r="F12" s="153"/>
      <c r="G12" s="153"/>
      <c r="H12" s="153"/>
      <c r="I12" s="153"/>
      <c r="J12" s="153"/>
      <c r="K12" s="153"/>
      <c r="L12" s="153"/>
      <c r="M12" s="153"/>
      <c r="N12" s="153"/>
      <c r="O12" s="153"/>
      <c r="P12" s="153"/>
      <c r="Q12" s="153"/>
      <c r="R12" s="159"/>
      <c r="S12" s="153"/>
      <c r="T12" s="153"/>
      <c r="U12" s="153"/>
    </row>
    <row r="13" spans="1:21" ht="13.5" thickTop="1">
      <c r="A13" s="120" t="s">
        <v>372</v>
      </c>
      <c r="B13" s="149" t="s">
        <v>373</v>
      </c>
      <c r="C13" s="151">
        <v>0</v>
      </c>
      <c r="D13" s="155">
        <v>0</v>
      </c>
      <c r="E13" s="155"/>
      <c r="F13" s="155"/>
      <c r="G13" s="155"/>
      <c r="H13" s="155"/>
      <c r="I13" s="155"/>
      <c r="J13" s="155"/>
      <c r="K13" s="153"/>
      <c r="L13" s="153"/>
      <c r="M13" s="153"/>
      <c r="N13" s="153"/>
      <c r="O13" s="153"/>
      <c r="P13" s="153"/>
      <c r="Q13" s="153"/>
      <c r="R13" s="156"/>
      <c r="S13" s="156"/>
      <c r="T13" s="153" t="s">
        <v>367</v>
      </c>
      <c r="U13" s="153"/>
    </row>
    <row r="14" spans="1:21" ht="26">
      <c r="A14" s="125" t="s">
        <v>374</v>
      </c>
      <c r="C14" s="151">
        <v>0</v>
      </c>
      <c r="D14" s="155">
        <v>0</v>
      </c>
      <c r="E14" s="155"/>
      <c r="F14" s="155"/>
      <c r="G14" s="155"/>
      <c r="H14" s="155"/>
      <c r="I14" s="155"/>
      <c r="J14" s="155"/>
      <c r="K14" s="153"/>
      <c r="L14" s="153"/>
      <c r="M14" s="153"/>
      <c r="N14" s="153"/>
      <c r="O14" s="153"/>
      <c r="P14" s="153"/>
      <c r="Q14" s="153"/>
      <c r="R14" s="157"/>
      <c r="S14" s="157"/>
      <c r="T14" s="153"/>
      <c r="U14" s="153"/>
    </row>
    <row r="15" spans="1:21">
      <c r="A15" s="120" t="s">
        <v>375</v>
      </c>
      <c r="C15" s="151">
        <v>619715521.64469659</v>
      </c>
      <c r="D15" s="152">
        <v>0.18682054023370365</v>
      </c>
      <c r="E15" s="153"/>
      <c r="F15" s="153"/>
      <c r="G15" s="153"/>
      <c r="H15" s="153"/>
      <c r="I15" s="153"/>
      <c r="J15" s="153"/>
      <c r="K15" s="153"/>
      <c r="L15" s="153"/>
      <c r="M15" s="153"/>
      <c r="N15" s="153"/>
      <c r="O15" s="153"/>
      <c r="P15" s="153"/>
      <c r="Q15" s="153"/>
      <c r="R15" s="153"/>
      <c r="S15" s="153"/>
      <c r="T15" s="152">
        <v>1</v>
      </c>
      <c r="U15" s="153"/>
    </row>
    <row r="16" spans="1:21">
      <c r="A16" s="120" t="s">
        <v>376</v>
      </c>
      <c r="C16" s="151">
        <v>2697454639.9952946</v>
      </c>
      <c r="D16" s="154">
        <v>0.8131794597662968</v>
      </c>
      <c r="E16" s="153"/>
      <c r="F16" s="153"/>
      <c r="G16" s="153"/>
      <c r="H16" s="153"/>
      <c r="I16" s="153"/>
      <c r="J16" s="153"/>
      <c r="K16" s="153"/>
      <c r="L16" s="153"/>
      <c r="M16" s="153"/>
      <c r="N16" s="153"/>
      <c r="O16" s="153"/>
      <c r="P16" s="153"/>
      <c r="Q16" s="153"/>
      <c r="R16" s="153"/>
      <c r="S16" s="153"/>
      <c r="T16" s="153"/>
      <c r="U16" s="153"/>
    </row>
    <row r="17" spans="1:21">
      <c r="A17" s="120" t="s">
        <v>377</v>
      </c>
      <c r="C17" s="151">
        <v>3317170161.6399999</v>
      </c>
      <c r="D17" s="154">
        <v>1</v>
      </c>
      <c r="E17" s="153"/>
      <c r="F17" s="153"/>
      <c r="G17" s="153"/>
      <c r="H17" s="153"/>
      <c r="I17" s="153"/>
      <c r="J17" s="153"/>
      <c r="K17" s="153"/>
      <c r="L17" s="153"/>
      <c r="M17" s="153"/>
      <c r="N17" s="153"/>
      <c r="O17" s="153"/>
      <c r="P17" s="153"/>
      <c r="Q17" s="153"/>
      <c r="R17" s="153"/>
      <c r="S17" s="153"/>
      <c r="T17" s="153"/>
      <c r="U17" s="153"/>
    </row>
    <row r="18" spans="1:21">
      <c r="A18" s="120"/>
    </row>
    <row r="19" spans="1:21" ht="16" thickBot="1">
      <c r="A19" s="123" t="s">
        <v>378</v>
      </c>
      <c r="E19" s="289" t="s">
        <v>344</v>
      </c>
      <c r="F19" s="289"/>
      <c r="G19" s="289"/>
      <c r="H19" s="289"/>
      <c r="I19" s="289"/>
      <c r="J19" s="289"/>
      <c r="K19" s="290" t="s">
        <v>345</v>
      </c>
      <c r="L19" s="290"/>
      <c r="M19" s="290"/>
      <c r="N19" s="290"/>
      <c r="O19" s="290"/>
      <c r="P19" s="290"/>
    </row>
    <row r="20" spans="1:21" s="131" customFormat="1" ht="65.5" thickTop="1">
      <c r="A20" s="127" t="s">
        <v>346</v>
      </c>
      <c r="B20" s="127" t="s">
        <v>347</v>
      </c>
      <c r="C20" s="128" t="s">
        <v>379</v>
      </c>
      <c r="D20" s="128" t="s">
        <v>380</v>
      </c>
      <c r="E20" s="128" t="s">
        <v>350</v>
      </c>
      <c r="F20" s="128" t="s">
        <v>351</v>
      </c>
      <c r="G20" s="128" t="s">
        <v>352</v>
      </c>
      <c r="H20" s="128" t="s">
        <v>353</v>
      </c>
      <c r="I20" s="128" t="s">
        <v>354</v>
      </c>
      <c r="J20" s="128" t="s">
        <v>355</v>
      </c>
      <c r="K20" s="128" t="s">
        <v>350</v>
      </c>
      <c r="L20" s="128" t="s">
        <v>351</v>
      </c>
      <c r="M20" s="128" t="s">
        <v>352</v>
      </c>
      <c r="N20" s="128" t="s">
        <v>356</v>
      </c>
      <c r="O20" s="128" t="s">
        <v>354</v>
      </c>
      <c r="P20" s="128" t="s">
        <v>355</v>
      </c>
      <c r="Q20" s="129" t="s">
        <v>357</v>
      </c>
      <c r="R20" s="160" t="s">
        <v>381</v>
      </c>
      <c r="S20" s="130" t="s">
        <v>382</v>
      </c>
      <c r="T20" s="128" t="s">
        <v>360</v>
      </c>
      <c r="U20" s="128" t="s">
        <v>361</v>
      </c>
    </row>
    <row r="21" spans="1:21">
      <c r="A21" s="120" t="s">
        <v>362</v>
      </c>
      <c r="R21" s="161"/>
    </row>
    <row r="22" spans="1:21" ht="17.5" customHeight="1">
      <c r="A22" s="136" t="s">
        <v>363</v>
      </c>
      <c r="R22" s="161"/>
    </row>
    <row r="23" spans="1:21">
      <c r="A23" s="120" t="s">
        <v>364</v>
      </c>
      <c r="B23" s="149" t="s">
        <v>365</v>
      </c>
      <c r="C23" s="162">
        <v>16485869.97827399</v>
      </c>
      <c r="D23" s="163">
        <v>0.12514678675250573</v>
      </c>
      <c r="E23" s="163">
        <v>1</v>
      </c>
      <c r="F23" s="163">
        <v>0</v>
      </c>
      <c r="G23" s="163">
        <v>0</v>
      </c>
      <c r="H23" s="163">
        <v>0</v>
      </c>
      <c r="I23" s="163">
        <v>0</v>
      </c>
      <c r="J23" s="163">
        <v>0</v>
      </c>
      <c r="K23" s="164"/>
      <c r="L23" s="164" t="s">
        <v>366</v>
      </c>
      <c r="M23" s="164" t="s">
        <v>366</v>
      </c>
      <c r="N23" s="164" t="s">
        <v>366</v>
      </c>
      <c r="O23" s="164" t="s">
        <v>366</v>
      </c>
      <c r="P23" s="164" t="s">
        <v>366</v>
      </c>
      <c r="Q23" s="164" t="s">
        <v>366</v>
      </c>
      <c r="R23" s="173">
        <v>0.12514678675250573</v>
      </c>
      <c r="S23" s="164"/>
      <c r="T23" s="164" t="s">
        <v>367</v>
      </c>
      <c r="U23" s="164"/>
    </row>
    <row r="24" spans="1:21">
      <c r="A24" s="120" t="s">
        <v>368</v>
      </c>
      <c r="B24" s="150" t="s">
        <v>369</v>
      </c>
      <c r="C24" s="162">
        <v>1875899.991016967</v>
      </c>
      <c r="D24" s="163">
        <v>1.4240246735793225E-2</v>
      </c>
      <c r="E24" s="163">
        <v>1</v>
      </c>
      <c r="F24" s="163">
        <v>0</v>
      </c>
      <c r="G24" s="163">
        <v>0</v>
      </c>
      <c r="H24" s="163">
        <v>0</v>
      </c>
      <c r="I24" s="163">
        <v>0</v>
      </c>
      <c r="J24" s="163">
        <v>0</v>
      </c>
      <c r="K24" s="164"/>
      <c r="L24" s="164" t="s">
        <v>366</v>
      </c>
      <c r="M24" s="164" t="s">
        <v>366</v>
      </c>
      <c r="N24" s="164" t="s">
        <v>366</v>
      </c>
      <c r="O24" s="164" t="s">
        <v>366</v>
      </c>
      <c r="P24" s="164" t="s">
        <v>366</v>
      </c>
      <c r="Q24" s="164" t="s">
        <v>366</v>
      </c>
      <c r="R24" s="173">
        <f>D24</f>
        <v>1.4240246735793225E-2</v>
      </c>
      <c r="S24" s="164"/>
      <c r="T24" s="164" t="s">
        <v>367</v>
      </c>
      <c r="U24" s="164"/>
    </row>
    <row r="25" spans="1:21" ht="13.5" thickBot="1">
      <c r="A25" s="120" t="s">
        <v>383</v>
      </c>
      <c r="C25" s="162">
        <v>18361769.969290957</v>
      </c>
      <c r="D25" s="163">
        <v>0.13938703348829895</v>
      </c>
      <c r="E25" s="163">
        <v>1</v>
      </c>
      <c r="F25" s="163">
        <f t="shared" ref="F25:J25" si="1">F23+F24</f>
        <v>0</v>
      </c>
      <c r="G25" s="163">
        <f t="shared" si="1"/>
        <v>0</v>
      </c>
      <c r="H25" s="163">
        <f t="shared" si="1"/>
        <v>0</v>
      </c>
      <c r="I25" s="163">
        <f t="shared" si="1"/>
        <v>0</v>
      </c>
      <c r="J25" s="163">
        <f t="shared" si="1"/>
        <v>0</v>
      </c>
      <c r="K25" s="164"/>
      <c r="L25" s="164"/>
      <c r="M25" s="164"/>
      <c r="N25" s="164"/>
      <c r="O25" s="164"/>
      <c r="P25" s="164"/>
      <c r="Q25" s="164"/>
      <c r="R25" s="174">
        <f>R23+R24</f>
        <v>0.13938703348829895</v>
      </c>
      <c r="S25" s="164"/>
      <c r="T25" s="164"/>
      <c r="U25" s="164"/>
    </row>
    <row r="26" spans="1:21" ht="13.5" thickTop="1">
      <c r="A26" s="126" t="s">
        <v>371</v>
      </c>
      <c r="C26" s="164"/>
      <c r="D26" s="166"/>
      <c r="E26" s="164"/>
      <c r="F26" s="164"/>
      <c r="G26" s="164"/>
      <c r="H26" s="164"/>
      <c r="I26" s="164"/>
      <c r="J26" s="164"/>
      <c r="K26" s="164"/>
      <c r="L26" s="164"/>
      <c r="M26" s="164"/>
      <c r="N26" s="164"/>
      <c r="O26" s="164"/>
      <c r="P26" s="164"/>
      <c r="Q26" s="164"/>
      <c r="R26" s="164"/>
      <c r="S26" s="164"/>
      <c r="T26" s="164"/>
      <c r="U26" s="164"/>
    </row>
    <row r="27" spans="1:21">
      <c r="A27" s="120" t="s">
        <v>372</v>
      </c>
      <c r="B27" s="149" t="s">
        <v>373</v>
      </c>
      <c r="C27" s="162">
        <v>1312216</v>
      </c>
      <c r="D27" s="163">
        <v>9.9612344475386427E-3</v>
      </c>
      <c r="E27" s="163"/>
      <c r="F27" s="163"/>
      <c r="G27" s="163"/>
      <c r="H27" s="163"/>
      <c r="I27" s="163"/>
      <c r="J27" s="163"/>
      <c r="K27" s="164"/>
      <c r="L27" s="164"/>
      <c r="M27" s="164"/>
      <c r="N27" s="164"/>
      <c r="O27" s="164"/>
      <c r="P27" s="164"/>
      <c r="Q27" s="164"/>
      <c r="R27" s="167"/>
      <c r="S27" s="168"/>
      <c r="T27" s="164" t="s">
        <v>367</v>
      </c>
      <c r="U27" s="164"/>
    </row>
    <row r="28" spans="1:21" ht="26">
      <c r="A28" s="120" t="s">
        <v>384</v>
      </c>
      <c r="C28" s="162">
        <v>1312216</v>
      </c>
      <c r="D28" s="163">
        <v>9.9612344475386427E-3</v>
      </c>
      <c r="E28" s="163"/>
      <c r="F28" s="163"/>
      <c r="G28" s="163"/>
      <c r="H28" s="163"/>
      <c r="I28" s="163"/>
      <c r="J28" s="163"/>
      <c r="K28" s="164"/>
      <c r="L28" s="164"/>
      <c r="M28" s="164"/>
      <c r="N28" s="164"/>
      <c r="O28" s="164"/>
      <c r="P28" s="164"/>
      <c r="Q28" s="164"/>
      <c r="R28" s="165"/>
      <c r="S28" s="169"/>
      <c r="T28" s="168"/>
      <c r="U28" s="164"/>
    </row>
    <row r="29" spans="1:21">
      <c r="A29" s="120" t="s">
        <v>375</v>
      </c>
      <c r="C29" s="162">
        <v>19673985.969290957</v>
      </c>
      <c r="D29" s="163">
        <v>0.14934826793583758</v>
      </c>
      <c r="E29" s="164"/>
      <c r="F29" s="164"/>
      <c r="G29" s="164"/>
      <c r="H29" s="164"/>
      <c r="I29" s="164"/>
      <c r="J29" s="164"/>
      <c r="K29" s="164"/>
      <c r="L29" s="164"/>
      <c r="M29" s="164"/>
      <c r="N29" s="164"/>
      <c r="O29" s="164"/>
      <c r="P29" s="164"/>
      <c r="Q29" s="164"/>
      <c r="R29" s="164"/>
      <c r="S29" s="164"/>
      <c r="T29" s="168">
        <v>1</v>
      </c>
      <c r="U29" s="164"/>
    </row>
    <row r="30" spans="1:21">
      <c r="A30" s="120" t="s">
        <v>376</v>
      </c>
      <c r="C30" s="162">
        <v>112058281.44303164</v>
      </c>
      <c r="D30" s="170">
        <v>0.85065173206416245</v>
      </c>
      <c r="E30" s="164"/>
      <c r="F30" s="164"/>
      <c r="G30" s="164"/>
      <c r="H30" s="164"/>
      <c r="I30" s="164"/>
      <c r="J30" s="164"/>
      <c r="K30" s="164"/>
      <c r="L30" s="164"/>
      <c r="M30" s="164"/>
      <c r="N30" s="164"/>
      <c r="O30" s="164"/>
      <c r="P30" s="164"/>
      <c r="Q30" s="164"/>
      <c r="R30" s="164"/>
      <c r="S30" s="164"/>
      <c r="T30" s="164"/>
      <c r="U30" s="164"/>
    </row>
    <row r="31" spans="1:21">
      <c r="A31" s="120" t="s">
        <v>377</v>
      </c>
      <c r="C31" s="171">
        <v>131732267.4123226</v>
      </c>
      <c r="D31" s="172">
        <v>1</v>
      </c>
      <c r="E31" s="164"/>
      <c r="F31" s="164"/>
      <c r="G31" s="164"/>
      <c r="H31" s="164"/>
      <c r="I31" s="164"/>
      <c r="J31" s="164"/>
      <c r="K31" s="164"/>
      <c r="L31" s="164"/>
      <c r="M31" s="164"/>
      <c r="N31" s="164"/>
      <c r="O31" s="164"/>
      <c r="P31" s="164"/>
      <c r="Q31" s="164"/>
      <c r="R31" s="164"/>
      <c r="S31" s="164"/>
      <c r="T31" s="164"/>
      <c r="U31" s="164"/>
    </row>
    <row r="32" spans="1:21">
      <c r="C32" s="121"/>
      <c r="E32" s="121"/>
    </row>
    <row r="33" spans="1:21">
      <c r="C33" s="121"/>
      <c r="E33" s="121"/>
    </row>
    <row r="34" spans="1:21">
      <c r="C34" s="121"/>
      <c r="E34" s="121"/>
    </row>
    <row r="35" spans="1:21" ht="16" thickBot="1">
      <c r="A35" s="132" t="s">
        <v>385</v>
      </c>
      <c r="B35" s="133"/>
      <c r="E35" s="289" t="s">
        <v>344</v>
      </c>
      <c r="F35" s="289"/>
      <c r="G35" s="289"/>
      <c r="H35" s="289"/>
      <c r="I35" s="289"/>
      <c r="J35" s="289"/>
      <c r="K35" s="290" t="s">
        <v>345</v>
      </c>
      <c r="L35" s="290"/>
      <c r="M35" s="290"/>
      <c r="N35" s="290"/>
      <c r="O35" s="290"/>
      <c r="P35" s="290"/>
    </row>
    <row r="36" spans="1:21" s="131" customFormat="1" ht="78.5" thickTop="1">
      <c r="A36" s="134" t="s">
        <v>346</v>
      </c>
      <c r="B36" s="135" t="s">
        <v>347</v>
      </c>
      <c r="C36" s="128" t="s">
        <v>386</v>
      </c>
      <c r="D36" s="128" t="s">
        <v>387</v>
      </c>
      <c r="E36" s="128" t="s">
        <v>350</v>
      </c>
      <c r="F36" s="128" t="s">
        <v>351</v>
      </c>
      <c r="G36" s="128" t="s">
        <v>352</v>
      </c>
      <c r="H36" s="128" t="s">
        <v>353</v>
      </c>
      <c r="I36" s="128" t="s">
        <v>354</v>
      </c>
      <c r="J36" s="128" t="s">
        <v>355</v>
      </c>
      <c r="K36" s="128" t="s">
        <v>350</v>
      </c>
      <c r="L36" s="128" t="s">
        <v>351</v>
      </c>
      <c r="M36" s="128" t="s">
        <v>352</v>
      </c>
      <c r="N36" s="128" t="s">
        <v>356</v>
      </c>
      <c r="O36" s="128" t="s">
        <v>354</v>
      </c>
      <c r="P36" s="128" t="s">
        <v>355</v>
      </c>
      <c r="Q36" s="129" t="s">
        <v>357</v>
      </c>
      <c r="R36" s="160" t="s">
        <v>388</v>
      </c>
      <c r="S36" s="130" t="s">
        <v>389</v>
      </c>
      <c r="T36" s="128" t="s">
        <v>360</v>
      </c>
      <c r="U36" s="128" t="s">
        <v>361</v>
      </c>
    </row>
    <row r="37" spans="1:21">
      <c r="A37" s="120" t="s">
        <v>362</v>
      </c>
      <c r="R37" s="161"/>
    </row>
    <row r="38" spans="1:21">
      <c r="A38" s="120" t="s">
        <v>363</v>
      </c>
      <c r="R38" s="161"/>
    </row>
    <row r="39" spans="1:21">
      <c r="A39" s="120" t="s">
        <v>364</v>
      </c>
      <c r="B39" s="149" t="s">
        <v>365</v>
      </c>
      <c r="C39" s="175">
        <v>5329175</v>
      </c>
      <c r="D39" s="176">
        <v>2.6996833839918945E-2</v>
      </c>
      <c r="E39" s="176">
        <v>1</v>
      </c>
      <c r="F39" s="176">
        <v>0</v>
      </c>
      <c r="G39" s="176">
        <v>0</v>
      </c>
      <c r="H39" s="176">
        <v>0</v>
      </c>
      <c r="I39" s="176">
        <v>0</v>
      </c>
      <c r="J39" s="176">
        <v>0</v>
      </c>
      <c r="K39" s="177"/>
      <c r="L39" s="177" t="s">
        <v>366</v>
      </c>
      <c r="M39" s="177" t="s">
        <v>366</v>
      </c>
      <c r="N39" s="177" t="s">
        <v>366</v>
      </c>
      <c r="O39" s="177" t="s">
        <v>366</v>
      </c>
      <c r="P39" s="177" t="s">
        <v>366</v>
      </c>
      <c r="Q39" s="177" t="s">
        <v>366</v>
      </c>
      <c r="R39" s="183">
        <f>D39</f>
        <v>2.6996833839918945E-2</v>
      </c>
      <c r="S39" s="177"/>
      <c r="T39" s="177" t="s">
        <v>367</v>
      </c>
      <c r="U39" s="177"/>
    </row>
    <row r="40" spans="1:21">
      <c r="A40" s="120" t="s">
        <v>368</v>
      </c>
      <c r="B40" s="150" t="s">
        <v>369</v>
      </c>
      <c r="C40" s="175">
        <v>3741000</v>
      </c>
      <c r="D40" s="176">
        <v>1.8951367781155016E-2</v>
      </c>
      <c r="E40" s="176">
        <v>1</v>
      </c>
      <c r="F40" s="176">
        <v>0</v>
      </c>
      <c r="G40" s="176">
        <v>0</v>
      </c>
      <c r="H40" s="176">
        <v>0</v>
      </c>
      <c r="I40" s="176">
        <v>0</v>
      </c>
      <c r="J40" s="176">
        <v>0</v>
      </c>
      <c r="K40" s="177"/>
      <c r="L40" s="177" t="s">
        <v>366</v>
      </c>
      <c r="M40" s="177" t="s">
        <v>366</v>
      </c>
      <c r="N40" s="177" t="s">
        <v>366</v>
      </c>
      <c r="O40" s="177" t="s">
        <v>366</v>
      </c>
      <c r="P40" s="177" t="s">
        <v>366</v>
      </c>
      <c r="Q40" s="177" t="s">
        <v>366</v>
      </c>
      <c r="R40" s="183">
        <f>D40</f>
        <v>1.8951367781155016E-2</v>
      </c>
      <c r="S40" s="177"/>
      <c r="T40" s="177" t="s">
        <v>367</v>
      </c>
      <c r="U40" s="177"/>
    </row>
    <row r="41" spans="1:21" ht="13.5" thickBot="1">
      <c r="A41" s="120" t="s">
        <v>390</v>
      </c>
      <c r="C41" s="175">
        <v>9070175</v>
      </c>
      <c r="D41" s="176">
        <v>4.5948201621073964E-2</v>
      </c>
      <c r="E41" s="176">
        <v>1</v>
      </c>
      <c r="F41" s="176">
        <f t="shared" ref="F41:J41" si="2">F39+F40</f>
        <v>0</v>
      </c>
      <c r="G41" s="176">
        <f t="shared" si="2"/>
        <v>0</v>
      </c>
      <c r="H41" s="176">
        <f t="shared" si="2"/>
        <v>0</v>
      </c>
      <c r="I41" s="176">
        <f t="shared" si="2"/>
        <v>0</v>
      </c>
      <c r="J41" s="176">
        <f t="shared" si="2"/>
        <v>0</v>
      </c>
      <c r="K41" s="177"/>
      <c r="L41" s="177"/>
      <c r="M41" s="177"/>
      <c r="N41" s="177"/>
      <c r="O41" s="177"/>
      <c r="P41" s="177"/>
      <c r="Q41" s="177"/>
      <c r="R41" s="184">
        <f>R39+R40</f>
        <v>4.5948201621073964E-2</v>
      </c>
      <c r="S41" s="177"/>
      <c r="T41" s="177"/>
      <c r="U41" s="177"/>
    </row>
    <row r="42" spans="1:21" ht="13.5" thickTop="1">
      <c r="A42" s="124" t="s">
        <v>371</v>
      </c>
      <c r="C42" s="177"/>
      <c r="D42" s="179"/>
      <c r="E42" s="177"/>
      <c r="F42" s="177"/>
      <c r="G42" s="177"/>
      <c r="H42" s="177"/>
      <c r="I42" s="177"/>
      <c r="J42" s="177"/>
      <c r="K42" s="177"/>
      <c r="L42" s="177"/>
      <c r="M42" s="177"/>
      <c r="N42" s="177"/>
      <c r="O42" s="177"/>
      <c r="P42" s="177"/>
      <c r="Q42" s="177"/>
      <c r="R42" s="177"/>
      <c r="S42" s="177"/>
      <c r="T42" s="177"/>
      <c r="U42" s="177"/>
    </row>
    <row r="43" spans="1:21">
      <c r="A43" s="120" t="s">
        <v>372</v>
      </c>
      <c r="B43" s="149" t="s">
        <v>373</v>
      </c>
      <c r="C43" s="175">
        <v>445630</v>
      </c>
      <c r="D43" s="176">
        <v>2.2574974670719352E-3</v>
      </c>
      <c r="E43" s="176"/>
      <c r="F43" s="176"/>
      <c r="G43" s="176"/>
      <c r="H43" s="176"/>
      <c r="I43" s="176"/>
      <c r="J43" s="176"/>
      <c r="K43" s="177"/>
      <c r="L43" s="177"/>
      <c r="M43" s="177"/>
      <c r="N43" s="177"/>
      <c r="O43" s="177"/>
      <c r="P43" s="177"/>
      <c r="Q43" s="177"/>
      <c r="R43" s="180"/>
      <c r="S43" s="181"/>
      <c r="T43" s="177" t="s">
        <v>367</v>
      </c>
      <c r="U43" s="177"/>
    </row>
    <row r="44" spans="1:21" ht="26">
      <c r="A44" s="120" t="s">
        <v>391</v>
      </c>
      <c r="C44" s="175">
        <v>445630</v>
      </c>
      <c r="D44" s="176"/>
      <c r="E44" s="176"/>
      <c r="F44" s="176"/>
      <c r="G44" s="176"/>
      <c r="H44" s="176"/>
      <c r="I44" s="176"/>
      <c r="J44" s="176"/>
      <c r="K44" s="177"/>
      <c r="L44" s="177"/>
      <c r="M44" s="177"/>
      <c r="N44" s="177"/>
      <c r="O44" s="177"/>
      <c r="P44" s="177"/>
      <c r="Q44" s="177"/>
      <c r="R44" s="178"/>
      <c r="S44" s="182"/>
      <c r="T44" s="181"/>
      <c r="U44" s="177"/>
    </row>
    <row r="45" spans="1:21">
      <c r="A45" s="120" t="s">
        <v>375</v>
      </c>
      <c r="C45" s="175">
        <v>9515805</v>
      </c>
      <c r="D45" s="176">
        <v>4.8205699088145898E-2</v>
      </c>
      <c r="E45" s="177"/>
      <c r="F45" s="177"/>
      <c r="G45" s="177"/>
      <c r="H45" s="177"/>
      <c r="I45" s="177"/>
      <c r="J45" s="177"/>
      <c r="K45" s="177"/>
      <c r="L45" s="177"/>
      <c r="M45" s="177"/>
      <c r="N45" s="177"/>
      <c r="O45" s="177"/>
      <c r="P45" s="177"/>
      <c r="Q45" s="177"/>
      <c r="R45" s="177"/>
      <c r="S45" s="177"/>
      <c r="T45" s="181">
        <v>1</v>
      </c>
      <c r="U45" s="177"/>
    </row>
    <row r="46" spans="1:21">
      <c r="A46" s="120" t="s">
        <v>376</v>
      </c>
      <c r="C46" s="175">
        <v>187884195</v>
      </c>
      <c r="D46" s="176">
        <v>0.95179430091185413</v>
      </c>
      <c r="E46" s="177"/>
      <c r="F46" s="177"/>
      <c r="G46" s="177"/>
      <c r="H46" s="177"/>
      <c r="I46" s="177"/>
      <c r="J46" s="177"/>
      <c r="K46" s="177"/>
      <c r="L46" s="177"/>
      <c r="M46" s="177"/>
      <c r="N46" s="177"/>
      <c r="O46" s="177"/>
      <c r="P46" s="177"/>
      <c r="Q46" s="177"/>
      <c r="R46" s="177"/>
      <c r="S46" s="177"/>
      <c r="T46" s="177"/>
      <c r="U46" s="177"/>
    </row>
    <row r="47" spans="1:21">
      <c r="A47" s="120" t="s">
        <v>377</v>
      </c>
      <c r="C47" s="175">
        <v>197400000</v>
      </c>
      <c r="D47" s="176">
        <v>1</v>
      </c>
      <c r="E47" s="177"/>
      <c r="F47" s="177"/>
      <c r="G47" s="177"/>
      <c r="H47" s="177"/>
      <c r="I47" s="177"/>
      <c r="J47" s="177"/>
      <c r="K47" s="177"/>
      <c r="L47" s="177"/>
      <c r="M47" s="177"/>
      <c r="N47" s="177"/>
      <c r="O47" s="177"/>
      <c r="P47" s="177"/>
      <c r="Q47" s="177"/>
      <c r="R47" s="177"/>
      <c r="S47" s="177"/>
      <c r="T47" s="177"/>
      <c r="U47" s="177"/>
    </row>
    <row r="50" spans="1:1">
      <c r="A50" s="103" t="s">
        <v>190</v>
      </c>
    </row>
    <row r="51" spans="1:1">
      <c r="A51" s="122" t="s">
        <v>392</v>
      </c>
    </row>
    <row r="52" spans="1:1">
      <c r="A52" s="122" t="s">
        <v>393</v>
      </c>
    </row>
  </sheetData>
  <mergeCells count="7">
    <mergeCell ref="E35:J35"/>
    <mergeCell ref="K35:P35"/>
    <mergeCell ref="A2:U2"/>
    <mergeCell ref="E5:J5"/>
    <mergeCell ref="K5:P5"/>
    <mergeCell ref="E19:J19"/>
    <mergeCell ref="K19:P19"/>
  </mergeCells>
  <pageMargins left="0.7" right="0.7" top="0.75" bottom="0.75" header="0.3" footer="0.3"/>
  <pageSetup scale="54" orientation="portrait" r:id="rId1"/>
  <pictur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9732C-999B-474B-BF31-15CFE85D5163}">
  <sheetPr>
    <pageSetUpPr fitToPage="1"/>
  </sheetPr>
  <dimension ref="B2:G7"/>
  <sheetViews>
    <sheetView showGridLines="0" zoomScale="85" zoomScaleNormal="85" workbookViewId="0">
      <selection activeCell="L11" sqref="L11"/>
    </sheetView>
  </sheetViews>
  <sheetFormatPr baseColWidth="10" defaultColWidth="8.453125" defaultRowHeight="14.5"/>
  <cols>
    <col min="1" max="1" width="4.81640625" customWidth="1"/>
    <col min="2" max="2" width="43" customWidth="1"/>
  </cols>
  <sheetData>
    <row r="2" spans="2:7" ht="15.5">
      <c r="B2" s="293" t="s">
        <v>176</v>
      </c>
      <c r="C2" s="293"/>
      <c r="D2" s="293"/>
      <c r="E2" s="293"/>
    </row>
    <row r="4" spans="2:7">
      <c r="B4" s="96"/>
      <c r="C4" s="96">
        <v>2018</v>
      </c>
      <c r="D4" s="96">
        <v>2019</v>
      </c>
      <c r="E4" s="96">
        <v>2020</v>
      </c>
      <c r="F4" s="96">
        <v>2021</v>
      </c>
      <c r="G4" s="96">
        <v>2022</v>
      </c>
    </row>
    <row r="6" spans="2:7" ht="29">
      <c r="B6" s="185" t="s">
        <v>394</v>
      </c>
      <c r="C6" s="186">
        <v>2</v>
      </c>
      <c r="D6" s="186">
        <v>2</v>
      </c>
      <c r="E6" s="186">
        <v>2</v>
      </c>
      <c r="F6" s="187">
        <v>3</v>
      </c>
      <c r="G6" s="187">
        <v>3</v>
      </c>
    </row>
    <row r="7" spans="2:7" ht="53.15" customHeight="1">
      <c r="B7" s="185" t="s">
        <v>395</v>
      </c>
      <c r="C7" s="188">
        <v>0.72</v>
      </c>
      <c r="D7" s="189">
        <v>0.71</v>
      </c>
      <c r="E7" s="189">
        <v>0.66</v>
      </c>
      <c r="F7" s="189">
        <v>0.82</v>
      </c>
      <c r="G7" s="189">
        <v>0.82</v>
      </c>
    </row>
  </sheetData>
  <mergeCells count="1">
    <mergeCell ref="B2:E2"/>
  </mergeCells>
  <pageMargins left="0.7" right="0.7" top="0.75" bottom="0.75" header="0.3" footer="0.3"/>
  <pageSetup paperSize="9" scale="92" orientation="portrait" r:id="rId1"/>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7871E-BC6B-474E-9DE8-44690C10E3B7}">
  <sheetPr>
    <pageSetUpPr fitToPage="1"/>
  </sheetPr>
  <dimension ref="A2:I14"/>
  <sheetViews>
    <sheetView showGridLines="0" zoomScale="85" zoomScaleNormal="85" workbookViewId="0">
      <selection activeCell="L11" sqref="L11"/>
    </sheetView>
  </sheetViews>
  <sheetFormatPr baseColWidth="10" defaultColWidth="8.453125" defaultRowHeight="14.5"/>
  <cols>
    <col min="1" max="1" width="4.81640625" customWidth="1"/>
    <col min="2" max="2" width="26.453125" customWidth="1"/>
    <col min="3" max="6" width="42.453125" customWidth="1"/>
  </cols>
  <sheetData>
    <row r="2" spans="1:9" ht="18.5">
      <c r="A2" s="282" t="s">
        <v>396</v>
      </c>
      <c r="B2" s="282"/>
      <c r="C2" s="282"/>
      <c r="D2" s="282"/>
      <c r="E2" s="282"/>
      <c r="F2" s="282"/>
      <c r="G2" s="8"/>
      <c r="H2" s="8"/>
    </row>
    <row r="4" spans="1:9" s="34" customFormat="1" ht="27" customHeight="1">
      <c r="B4" s="76" t="s">
        <v>397</v>
      </c>
      <c r="C4" s="76" t="s">
        <v>398</v>
      </c>
      <c r="D4" s="76" t="s">
        <v>399</v>
      </c>
      <c r="E4" s="76" t="s">
        <v>400</v>
      </c>
      <c r="F4" s="76" t="s">
        <v>401</v>
      </c>
    </row>
    <row r="5" spans="1:9" ht="87.75" customHeight="1">
      <c r="B5" s="116" t="s">
        <v>402</v>
      </c>
      <c r="C5" s="116" t="s">
        <v>403</v>
      </c>
      <c r="D5" s="116" t="s">
        <v>404</v>
      </c>
      <c r="E5" s="116" t="s">
        <v>405</v>
      </c>
      <c r="F5" s="116" t="s">
        <v>406</v>
      </c>
    </row>
    <row r="6" spans="1:9" ht="39">
      <c r="B6" s="117" t="s">
        <v>407</v>
      </c>
      <c r="C6" s="117" t="s">
        <v>408</v>
      </c>
      <c r="D6" s="117" t="s">
        <v>408</v>
      </c>
      <c r="E6" s="118" t="s">
        <v>409</v>
      </c>
      <c r="F6" s="118" t="s">
        <v>410</v>
      </c>
    </row>
    <row r="7" spans="1:9" ht="52">
      <c r="B7" s="117" t="s">
        <v>411</v>
      </c>
      <c r="C7" s="118" t="s">
        <v>412</v>
      </c>
      <c r="D7" s="118" t="s">
        <v>50</v>
      </c>
      <c r="E7" s="118" t="s">
        <v>413</v>
      </c>
      <c r="F7" s="116" t="s">
        <v>414</v>
      </c>
      <c r="I7" s="2"/>
    </row>
    <row r="8" spans="1:9" ht="78">
      <c r="B8" s="118" t="s">
        <v>415</v>
      </c>
      <c r="C8" s="118" t="s">
        <v>416</v>
      </c>
      <c r="D8" s="118" t="s">
        <v>137</v>
      </c>
      <c r="E8" s="118" t="s">
        <v>417</v>
      </c>
      <c r="F8" s="118" t="s">
        <v>418</v>
      </c>
      <c r="I8" s="2"/>
    </row>
    <row r="9" spans="1:9" ht="52">
      <c r="B9" s="118" t="s">
        <v>419</v>
      </c>
      <c r="C9" s="118" t="s">
        <v>420</v>
      </c>
      <c r="D9" s="118" t="s">
        <v>421</v>
      </c>
      <c r="E9" s="118" t="s">
        <v>422</v>
      </c>
      <c r="F9" s="118" t="s">
        <v>423</v>
      </c>
    </row>
    <row r="10" spans="1:9" ht="39">
      <c r="B10" s="118" t="s">
        <v>424</v>
      </c>
      <c r="C10" s="118" t="s">
        <v>425</v>
      </c>
      <c r="D10" s="118" t="s">
        <v>137</v>
      </c>
      <c r="E10" s="118" t="s">
        <v>426</v>
      </c>
      <c r="F10" s="118" t="s">
        <v>427</v>
      </c>
    </row>
    <row r="11" spans="1:9" ht="39">
      <c r="B11" s="118" t="s">
        <v>428</v>
      </c>
      <c r="C11" s="117" t="s">
        <v>429</v>
      </c>
      <c r="D11" s="118" t="s">
        <v>430</v>
      </c>
      <c r="E11" s="118" t="s">
        <v>431</v>
      </c>
      <c r="F11" s="118" t="s">
        <v>432</v>
      </c>
    </row>
    <row r="12" spans="1:9" ht="78">
      <c r="B12" s="117" t="s">
        <v>433</v>
      </c>
      <c r="C12" s="118" t="s">
        <v>434</v>
      </c>
      <c r="D12" s="118" t="s">
        <v>435</v>
      </c>
      <c r="E12" s="118" t="s">
        <v>436</v>
      </c>
      <c r="F12" s="116" t="s">
        <v>38</v>
      </c>
    </row>
    <row r="13" spans="1:9" ht="26">
      <c r="B13" s="119" t="s">
        <v>437</v>
      </c>
      <c r="C13" s="119" t="s">
        <v>438</v>
      </c>
      <c r="D13" s="116" t="s">
        <v>439</v>
      </c>
      <c r="E13" s="116" t="s">
        <v>440</v>
      </c>
      <c r="F13" s="116" t="s">
        <v>441</v>
      </c>
    </row>
    <row r="14" spans="1:9" ht="52">
      <c r="B14" s="116" t="s">
        <v>442</v>
      </c>
      <c r="C14" s="116" t="s">
        <v>443</v>
      </c>
      <c r="D14" s="116"/>
      <c r="E14" s="116" t="s">
        <v>444</v>
      </c>
      <c r="F14" s="116" t="s">
        <v>445</v>
      </c>
    </row>
  </sheetData>
  <mergeCells count="1">
    <mergeCell ref="A2:F2"/>
  </mergeCells>
  <pageMargins left="0.7" right="0.7" top="0.75" bottom="0.75" header="0.3" footer="0.3"/>
  <pageSetup paperSize="9" scale="63" orientation="landscape"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1D297-40D3-4C96-9916-3C7812CDCB54}">
  <sheetPr>
    <pageSetUpPr fitToPage="1"/>
  </sheetPr>
  <dimension ref="B2:C51"/>
  <sheetViews>
    <sheetView showGridLines="0" topLeftCell="A25" zoomScale="85" zoomScaleNormal="85" workbookViewId="0">
      <selection activeCell="B50" sqref="B50"/>
    </sheetView>
  </sheetViews>
  <sheetFormatPr baseColWidth="10" defaultColWidth="8.453125" defaultRowHeight="14.5"/>
  <cols>
    <col min="2" max="2" width="73.453125" customWidth="1"/>
    <col min="3" max="3" width="57.453125" customWidth="1"/>
    <col min="9" max="10" width="8.453125" customWidth="1"/>
  </cols>
  <sheetData>
    <row r="2" spans="2:3" ht="15.75" customHeight="1">
      <c r="B2" s="275" t="s">
        <v>0</v>
      </c>
      <c r="C2" s="275"/>
    </row>
    <row r="3" spans="2:3" ht="15" customHeight="1">
      <c r="B3" s="275"/>
      <c r="C3" s="275"/>
    </row>
    <row r="4" spans="2:3" ht="18.5">
      <c r="B4" s="3"/>
      <c r="C4" s="3"/>
    </row>
    <row r="5" spans="2:3" ht="16.5" customHeight="1">
      <c r="B5" s="1"/>
      <c r="C5" s="1"/>
    </row>
    <row r="6" spans="2:3" ht="15.5">
      <c r="B6" s="77" t="s">
        <v>1</v>
      </c>
      <c r="C6" s="78"/>
    </row>
    <row r="7" spans="2:3">
      <c r="B7" s="80"/>
      <c r="C7" s="80"/>
    </row>
    <row r="8" spans="2:3">
      <c r="B8" s="94" t="s">
        <v>2</v>
      </c>
      <c r="C8" s="81"/>
    </row>
    <row r="9" spans="2:3">
      <c r="B9" s="59"/>
      <c r="C9" s="59"/>
    </row>
    <row r="10" spans="2:3">
      <c r="B10" s="82" t="s">
        <v>3</v>
      </c>
      <c r="C10" s="83"/>
    </row>
    <row r="11" spans="2:3">
      <c r="B11" s="84" t="s">
        <v>4</v>
      </c>
      <c r="C11" s="85"/>
    </row>
    <row r="12" spans="2:3">
      <c r="B12" s="82" t="s">
        <v>5</v>
      </c>
      <c r="C12" s="86"/>
    </row>
    <row r="13" spans="2:3">
      <c r="B13" s="80"/>
      <c r="C13" s="80"/>
    </row>
    <row r="14" spans="2:3" ht="15.5">
      <c r="B14" s="77" t="s">
        <v>6</v>
      </c>
      <c r="C14" s="93"/>
    </row>
    <row r="15" spans="2:3">
      <c r="B15" s="80"/>
      <c r="C15" s="80"/>
    </row>
    <row r="16" spans="2:3">
      <c r="B16" s="94" t="s">
        <v>2</v>
      </c>
      <c r="C16" s="81"/>
    </row>
    <row r="17" spans="2:3">
      <c r="B17" s="59"/>
      <c r="C17" s="59"/>
    </row>
    <row r="18" spans="2:3">
      <c r="B18" s="82" t="s">
        <v>7</v>
      </c>
      <c r="C18" s="83"/>
    </row>
    <row r="19" spans="2:3">
      <c r="B19" s="84" t="s">
        <v>8</v>
      </c>
      <c r="C19" s="88"/>
    </row>
    <row r="20" spans="2:3">
      <c r="B20" s="84" t="s">
        <v>9</v>
      </c>
      <c r="C20" s="88"/>
    </row>
    <row r="21" spans="2:3">
      <c r="B21" s="82" t="s">
        <v>10</v>
      </c>
      <c r="C21" s="83"/>
    </row>
    <row r="22" spans="2:3">
      <c r="B22" s="80"/>
      <c r="C22" s="80"/>
    </row>
    <row r="23" spans="2:3" ht="15.5">
      <c r="B23" s="77" t="s">
        <v>11</v>
      </c>
      <c r="C23" s="78"/>
    </row>
    <row r="24" spans="2:3">
      <c r="B24" s="80"/>
      <c r="C24" s="80"/>
    </row>
    <row r="25" spans="2:3">
      <c r="B25" s="94" t="s">
        <v>2</v>
      </c>
      <c r="C25" s="81"/>
    </row>
    <row r="26" spans="2:3">
      <c r="B26" s="81"/>
      <c r="C26" s="81"/>
    </row>
    <row r="27" spans="2:3">
      <c r="B27" s="218" t="s">
        <v>12</v>
      </c>
      <c r="C27" s="83"/>
    </row>
    <row r="28" spans="2:3">
      <c r="B28" s="218" t="s">
        <v>13</v>
      </c>
      <c r="C28" s="83"/>
    </row>
    <row r="29" spans="2:3">
      <c r="B29" s="221" t="s">
        <v>14</v>
      </c>
      <c r="C29" s="88"/>
    </row>
    <row r="30" spans="2:3">
      <c r="B30" s="218" t="s">
        <v>15</v>
      </c>
      <c r="C30" s="83"/>
    </row>
    <row r="31" spans="2:3">
      <c r="B31" s="80"/>
      <c r="C31" s="80"/>
    </row>
    <row r="32" spans="2:3" ht="15.5">
      <c r="B32" s="77" t="s">
        <v>16</v>
      </c>
      <c r="C32" s="78"/>
    </row>
    <row r="33" spans="2:3">
      <c r="B33" s="89"/>
      <c r="C33" s="87"/>
    </row>
    <row r="34" spans="2:3">
      <c r="B34" s="95" t="s">
        <v>17</v>
      </c>
      <c r="C34" s="90"/>
    </row>
    <row r="35" spans="2:3">
      <c r="B35" s="80"/>
      <c r="C35" s="80"/>
    </row>
    <row r="36" spans="2:3">
      <c r="B36" s="220" t="s">
        <v>18</v>
      </c>
      <c r="C36" s="80"/>
    </row>
    <row r="37" spans="2:3">
      <c r="B37" s="218" t="s">
        <v>19</v>
      </c>
      <c r="C37" s="83"/>
    </row>
    <row r="38" spans="2:3">
      <c r="B38" s="221" t="s">
        <v>20</v>
      </c>
      <c r="C38" s="91"/>
    </row>
    <row r="39" spans="2:3">
      <c r="B39" s="218" t="s">
        <v>21</v>
      </c>
      <c r="C39" s="83"/>
    </row>
    <row r="40" spans="2:3">
      <c r="B40" s="221" t="s">
        <v>22</v>
      </c>
      <c r="C40" s="91"/>
    </row>
    <row r="41" spans="2:3">
      <c r="B41" s="59"/>
      <c r="C41" s="59"/>
    </row>
    <row r="42" spans="2:3" ht="15.5">
      <c r="B42" s="77" t="s">
        <v>23</v>
      </c>
      <c r="C42" s="78"/>
    </row>
    <row r="43" spans="2:3">
      <c r="B43" s="89"/>
      <c r="C43" s="87"/>
    </row>
    <row r="44" spans="2:3">
      <c r="B44" s="90" t="s">
        <v>2</v>
      </c>
      <c r="C44" s="90"/>
    </row>
    <row r="45" spans="2:3">
      <c r="B45" s="59"/>
      <c r="C45" s="59"/>
    </row>
    <row r="46" spans="2:3">
      <c r="B46" s="218" t="s">
        <v>24</v>
      </c>
      <c r="C46" s="83"/>
    </row>
    <row r="47" spans="2:3">
      <c r="B47" s="218" t="s">
        <v>25</v>
      </c>
      <c r="C47" s="83"/>
    </row>
    <row r="48" spans="2:3">
      <c r="B48" s="218" t="s">
        <v>26</v>
      </c>
      <c r="C48" s="83"/>
    </row>
    <row r="49" spans="2:3">
      <c r="B49" s="218" t="s">
        <v>27</v>
      </c>
      <c r="C49" s="83"/>
    </row>
    <row r="50" spans="2:3">
      <c r="B50" s="219" t="s">
        <v>28</v>
      </c>
      <c r="C50" s="92"/>
    </row>
    <row r="51" spans="2:3">
      <c r="B51" s="219" t="s">
        <v>29</v>
      </c>
      <c r="C51" s="92"/>
    </row>
  </sheetData>
  <mergeCells count="1">
    <mergeCell ref="B2:C3"/>
  </mergeCells>
  <hyperlinks>
    <hyperlink ref="B10" location="'CO2 Emissions'!A1" display="CO2 emissions " xr:uid="{75D66415-0AA2-4C92-98D7-0228FCAD2C89}"/>
    <hyperlink ref="B11" location="Energy!A1" display="Energy" xr:uid="{D950E84C-8F1A-4453-B4FF-F2FAAB5E8A6B}"/>
    <hyperlink ref="B12" location="Recycling!A1" display="Recycling" xr:uid="{25487B23-9E4A-4A5E-BC38-914AF7B5F58F}"/>
    <hyperlink ref="B18" location="'Other Emissions'!A1" display="Other Emissions" xr:uid="{817F441B-B5D5-4231-AA79-2BEB635E170C}"/>
    <hyperlink ref="B19" location="Water!A1" display="Water" xr:uid="{E3645E8A-A5C9-4638-98C4-D786D5359204}"/>
    <hyperlink ref="B20" location="Waste!A1" display="Waste" xr:uid="{DECE21F0-EEBE-4B13-806B-B5980E4F884A}"/>
    <hyperlink ref="B21" location="Biodiversity!A1" display="Biodiversity" xr:uid="{96B5C054-ADE7-4ABF-95CC-8FB08B8A5C29}"/>
    <hyperlink ref="B27" location="'Health &amp; Safety'!A1" display="Health &amp; Safety" xr:uid="{522D26C7-2B8A-41B4-9A6E-C3791C813D0D}"/>
    <hyperlink ref="B28" location="'Workforce &amp; Diversity'!A1" display="Workforce and Diversity" xr:uid="{5A702539-CD6B-44BD-876C-78D059547F10}"/>
    <hyperlink ref="B30" location="Communities!A1" display="Communities " xr:uid="{3F633669-122D-49EA-AE69-CFCBD7AD6395}"/>
    <hyperlink ref="B29" location="'Worker Representation'!A1" display="Worker Representation  " xr:uid="{489002FC-154F-4CD5-8396-73321CA009B5}"/>
    <hyperlink ref="B46" r:id="rId1" xr:uid="{60710739-A86D-4709-914E-F9A718D5C28E}"/>
    <hyperlink ref="B47" location="'ESG Ratings'!A1" display="ESG Ratings" xr:uid="{355E06A0-3330-4660-A222-E048E947B265}"/>
    <hyperlink ref="B48" r:id="rId2" xr:uid="{22FE5D58-1B55-4D48-AF4D-C7A75C75C994}"/>
    <hyperlink ref="B49" location="SDGs!A1" display="SDGs" xr:uid="{9C30112A-AAB0-4DAF-A1B4-FF51CEFBC123}"/>
    <hyperlink ref="B50" location="'EU Taxonomy'!A1" display="EU Taxonomy" xr:uid="{9719A56B-9F4E-45C3-AE8D-681694271E79}"/>
    <hyperlink ref="B36" r:id="rId3" xr:uid="{C4C5B38C-1183-4E53-8782-D7C372B941F8}"/>
    <hyperlink ref="B37" r:id="rId4" xr:uid="{EE336AA0-1376-4488-A652-31469380243E}"/>
    <hyperlink ref="B38" r:id="rId5" xr:uid="{AB0F6FED-F906-4356-A9F9-03BCE44005FD}"/>
    <hyperlink ref="B39" r:id="rId6" xr:uid="{6C02C3A9-4389-447F-B156-153B3E08A058}"/>
    <hyperlink ref="B40" location="'ISO Certifications'!A1" display="ISO Certifications " xr:uid="{13B36145-AE3F-469D-B9E0-A1D646D6A600}"/>
    <hyperlink ref="B51" r:id="rId7" xr:uid="{925DB6A8-7728-41C2-A93E-A76245D6B81A}"/>
  </hyperlinks>
  <pageMargins left="0.7" right="0.7" top="0.75" bottom="0.75" header="0.3" footer="0.3"/>
  <pageSetup paperSize="9" scale="65" orientation="landscape" r:id="rId8"/>
  <picture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A77F7-75C9-4ABD-8B39-A7BF60140047}">
  <sheetPr>
    <pageSetUpPr fitToPage="1"/>
  </sheetPr>
  <dimension ref="B4:H40"/>
  <sheetViews>
    <sheetView showGridLines="0" zoomScale="85" zoomScaleNormal="85" workbookViewId="0">
      <selection activeCell="E10" sqref="E10"/>
    </sheetView>
  </sheetViews>
  <sheetFormatPr baseColWidth="10" defaultColWidth="8.453125" defaultRowHeight="14.5"/>
  <cols>
    <col min="2" max="2" width="103.1796875" style="115" customWidth="1"/>
  </cols>
  <sheetData>
    <row r="4" spans="2:8" ht="14.5" customHeight="1">
      <c r="C4" s="79"/>
      <c r="D4" s="79"/>
      <c r="E4" s="79"/>
      <c r="F4" s="79"/>
      <c r="G4" s="79"/>
      <c r="H4" s="79"/>
    </row>
    <row r="6" spans="2:8" ht="18.5">
      <c r="B6" s="61" t="s">
        <v>30</v>
      </c>
    </row>
    <row r="7" spans="2:8" ht="14.5" customHeight="1"/>
    <row r="8" spans="2:8" ht="14.5" customHeight="1"/>
    <row r="9" spans="2:8" ht="50.25" customHeight="1"/>
    <row r="10" spans="2:8" ht="374.5" customHeight="1">
      <c r="B10" s="139" t="s">
        <v>31</v>
      </c>
    </row>
    <row r="11" spans="2:8" ht="14.5" customHeight="1"/>
    <row r="12" spans="2:8" ht="14.5" customHeight="1"/>
    <row r="13" spans="2:8" ht="14.5" customHeight="1"/>
    <row r="14" spans="2:8" ht="14.5" customHeight="1"/>
    <row r="15" spans="2:8" ht="14.5" customHeight="1"/>
    <row r="16" spans="2:8" ht="14.5" customHeight="1"/>
    <row r="17" ht="14.5" customHeight="1"/>
    <row r="18" ht="14.5" customHeight="1"/>
    <row r="19" ht="14.5" customHeight="1"/>
    <row r="20" ht="14.5" customHeight="1"/>
    <row r="21" ht="14.5" customHeight="1"/>
    <row r="22" ht="14.5" customHeight="1"/>
    <row r="23" ht="14.5" customHeight="1"/>
    <row r="24" ht="14.5" customHeight="1"/>
    <row r="25" ht="14.5" customHeight="1"/>
    <row r="26" ht="14.5" customHeight="1"/>
    <row r="27" ht="14.5" customHeight="1"/>
    <row r="28" ht="14.5" customHeight="1"/>
    <row r="29" ht="14.5" customHeight="1"/>
    <row r="30" ht="14.5" customHeight="1"/>
    <row r="31" ht="14.5" customHeight="1"/>
    <row r="32" ht="14.5" customHeight="1"/>
    <row r="33" ht="14.5" customHeight="1"/>
    <row r="34" ht="14.5" customHeight="1"/>
    <row r="35" ht="14.5" customHeight="1"/>
    <row r="36" ht="14.5" customHeight="1"/>
    <row r="37" ht="14.5" customHeight="1"/>
    <row r="38" ht="14.5" customHeight="1"/>
    <row r="39" ht="14.5" customHeight="1"/>
    <row r="40" ht="14.5" customHeight="1"/>
  </sheetData>
  <pageMargins left="0.23622047244094491" right="0.23622047244094491" top="0.74803149606299213" bottom="0.74803149606299213" header="0.31496062992125984" footer="0.31496062992125984"/>
  <pageSetup paperSize="9" scale="77" orientation="landscape" r:id="rId1"/>
  <headerFooter>
    <oddHeader>&amp;LSustainability Data Pack 2022&amp;CRHI Magnesita&amp;R&amp;G</oddHeader>
    <oddFooter>&amp;R&amp;P/&amp;N</oddFooter>
  </headerFooter>
  <drawing r:id="rId2"/>
  <legacyDrawingHF r:id="rId3"/>
  <pictur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F1546-B308-4BEA-A399-E1136E1E3136}">
  <sheetPr>
    <pageSetUpPr fitToPage="1"/>
  </sheetPr>
  <dimension ref="B3:L22"/>
  <sheetViews>
    <sheetView showGridLines="0" topLeftCell="C6" zoomScale="85" zoomScaleNormal="85" workbookViewId="0">
      <selection activeCell="J9" sqref="J9"/>
    </sheetView>
  </sheetViews>
  <sheetFormatPr baseColWidth="10" defaultColWidth="8.453125" defaultRowHeight="14.5"/>
  <cols>
    <col min="1" max="1" width="4.453125" customWidth="1"/>
    <col min="2" max="2" width="22.81640625" style="2" customWidth="1"/>
    <col min="3" max="3" width="28.453125" style="2" customWidth="1"/>
    <col min="4" max="4" width="36.81640625" style="2" customWidth="1"/>
    <col min="5" max="5" width="19.453125" style="2" customWidth="1"/>
    <col min="6" max="10" width="11.453125" style="2" customWidth="1"/>
    <col min="11" max="11" width="8.453125" style="226"/>
    <col min="12" max="12" width="16.81640625" style="226" customWidth="1"/>
  </cols>
  <sheetData>
    <row r="3" spans="2:11" ht="21" customHeight="1">
      <c r="B3" s="278" t="s">
        <v>32</v>
      </c>
      <c r="C3" s="278"/>
      <c r="D3" s="278"/>
      <c r="E3" s="278"/>
      <c r="F3" s="278"/>
      <c r="G3" s="278"/>
      <c r="H3" s="278"/>
      <c r="I3" s="278"/>
      <c r="J3" s="278"/>
    </row>
    <row r="4" spans="2:11" ht="21" customHeight="1">
      <c r="B4" s="99"/>
      <c r="C4" s="99"/>
      <c r="D4" s="99"/>
      <c r="E4" s="99"/>
      <c r="F4" s="99"/>
      <c r="G4" s="99"/>
      <c r="H4" s="99"/>
      <c r="I4" s="99"/>
      <c r="J4" s="99"/>
    </row>
    <row r="5" spans="2:11" ht="145.5" customHeight="1">
      <c r="B5" s="279" t="s">
        <v>33</v>
      </c>
      <c r="C5" s="279"/>
      <c r="D5" s="279"/>
      <c r="E5" s="279"/>
      <c r="F5" s="279"/>
      <c r="G5" s="279"/>
      <c r="H5" s="279"/>
      <c r="I5" s="279"/>
      <c r="J5" s="279"/>
    </row>
    <row r="7" spans="2:11" ht="31">
      <c r="B7" s="212"/>
      <c r="C7" s="213" t="s">
        <v>34</v>
      </c>
      <c r="D7" s="214" t="s">
        <v>35</v>
      </c>
      <c r="E7" s="215"/>
      <c r="F7" s="236">
        <v>2018</v>
      </c>
      <c r="G7" s="236">
        <v>2019</v>
      </c>
      <c r="H7" s="236">
        <v>2020</v>
      </c>
      <c r="I7" s="236">
        <v>2021</v>
      </c>
      <c r="J7" s="236">
        <v>2022</v>
      </c>
    </row>
    <row r="8" spans="2:11" ht="43.5" customHeight="1">
      <c r="B8" s="216" t="s">
        <v>36</v>
      </c>
      <c r="C8" s="280" t="s">
        <v>37</v>
      </c>
      <c r="D8" s="280" t="s">
        <v>38</v>
      </c>
      <c r="E8" s="238" t="s">
        <v>39</v>
      </c>
      <c r="F8" s="239">
        <v>5483</v>
      </c>
      <c r="G8" s="239">
        <v>4702</v>
      </c>
      <c r="H8" s="239">
        <v>4297</v>
      </c>
      <c r="I8" s="239">
        <v>5050</v>
      </c>
      <c r="J8" s="239">
        <v>4196</v>
      </c>
      <c r="K8" s="229"/>
    </row>
    <row r="9" spans="2:11" ht="26.25" customHeight="1">
      <c r="B9" s="240"/>
      <c r="C9" s="281"/>
      <c r="D9" s="281"/>
      <c r="E9" s="240" t="s">
        <v>40</v>
      </c>
      <c r="F9" s="242">
        <v>1.9</v>
      </c>
      <c r="G9" s="242">
        <v>1.89</v>
      </c>
      <c r="H9" s="242">
        <v>1.97</v>
      </c>
      <c r="I9" s="242">
        <v>1.85</v>
      </c>
      <c r="J9" s="242">
        <v>1.75</v>
      </c>
      <c r="K9" s="229"/>
    </row>
    <row r="10" spans="2:11" ht="43.5" customHeight="1">
      <c r="B10" s="216" t="s">
        <v>41</v>
      </c>
      <c r="C10" s="280" t="s">
        <v>42</v>
      </c>
      <c r="D10" s="280" t="s">
        <v>43</v>
      </c>
      <c r="E10" s="237" t="s">
        <v>44</v>
      </c>
      <c r="F10" s="239">
        <v>5718</v>
      </c>
      <c r="G10" s="239">
        <v>5227</v>
      </c>
      <c r="H10" s="239">
        <v>4577</v>
      </c>
      <c r="I10" s="239">
        <v>5163</v>
      </c>
      <c r="J10" s="239">
        <v>4842</v>
      </c>
      <c r="K10" s="229"/>
    </row>
    <row r="11" spans="2:11" ht="25.5" customHeight="1">
      <c r="B11" s="243"/>
      <c r="C11" s="281"/>
      <c r="D11" s="281"/>
      <c r="E11" s="244" t="s">
        <v>45</v>
      </c>
      <c r="F11" s="245">
        <v>2</v>
      </c>
      <c r="G11" s="246">
        <v>1.97</v>
      </c>
      <c r="H11" s="246">
        <v>2.0299999999999998</v>
      </c>
      <c r="I11" s="246">
        <v>1.9</v>
      </c>
      <c r="J11" s="246">
        <v>2.02</v>
      </c>
      <c r="K11" s="229"/>
    </row>
    <row r="12" spans="2:11" ht="42.75" customHeight="1">
      <c r="B12" s="217" t="s">
        <v>5</v>
      </c>
      <c r="C12" s="225" t="s">
        <v>46</v>
      </c>
      <c r="D12" s="225" t="s">
        <v>47</v>
      </c>
      <c r="E12" s="247" t="s">
        <v>48</v>
      </c>
      <c r="F12" s="248">
        <v>3.7999999999999999E-2</v>
      </c>
      <c r="G12" s="248">
        <v>4.5999999999999999E-2</v>
      </c>
      <c r="H12" s="248">
        <v>0.05</v>
      </c>
      <c r="I12" s="248">
        <v>6.8000000000000005E-2</v>
      </c>
      <c r="J12" s="248">
        <v>0.105</v>
      </c>
    </row>
    <row r="13" spans="2:11" ht="48" customHeight="1">
      <c r="B13" s="276" t="s">
        <v>49</v>
      </c>
      <c r="C13" s="280" t="s">
        <v>50</v>
      </c>
      <c r="D13" s="237" t="s">
        <v>51</v>
      </c>
      <c r="E13" s="238" t="s">
        <v>52</v>
      </c>
      <c r="F13" s="249">
        <v>7.0000000000000007E-2</v>
      </c>
      <c r="G13" s="249">
        <v>0.23</v>
      </c>
      <c r="H13" s="249">
        <v>0.25</v>
      </c>
      <c r="I13" s="249">
        <v>0.38</v>
      </c>
      <c r="J13" s="249">
        <v>0.33</v>
      </c>
    </row>
    <row r="14" spans="2:11" ht="48" customHeight="1">
      <c r="B14" s="277"/>
      <c r="C14" s="281"/>
      <c r="D14" s="241" t="s">
        <v>53</v>
      </c>
      <c r="E14" s="244" t="s">
        <v>54</v>
      </c>
      <c r="F14" s="250">
        <v>0.12</v>
      </c>
      <c r="G14" s="250">
        <v>0.17</v>
      </c>
      <c r="H14" s="250">
        <v>0.25</v>
      </c>
      <c r="I14" s="250">
        <v>0.22</v>
      </c>
      <c r="J14" s="250">
        <v>0.21</v>
      </c>
    </row>
    <row r="15" spans="2:11" ht="42.75" customHeight="1">
      <c r="B15" s="217" t="s">
        <v>55</v>
      </c>
      <c r="C15" s="225" t="s">
        <v>56</v>
      </c>
      <c r="D15" s="225" t="s">
        <v>57</v>
      </c>
      <c r="E15" s="247" t="s">
        <v>58</v>
      </c>
      <c r="F15" s="251">
        <v>0.43</v>
      </c>
      <c r="G15" s="251">
        <v>0.28000000000000003</v>
      </c>
      <c r="H15" s="251">
        <v>0.13</v>
      </c>
      <c r="I15" s="251">
        <v>0.19</v>
      </c>
      <c r="J15" s="251">
        <v>0.2</v>
      </c>
    </row>
    <row r="16" spans="2:11" ht="77.5">
      <c r="B16" s="217" t="s">
        <v>59</v>
      </c>
      <c r="C16" s="225" t="s">
        <v>60</v>
      </c>
      <c r="D16" s="225" t="s">
        <v>61</v>
      </c>
      <c r="E16" s="247"/>
      <c r="F16" s="251"/>
      <c r="G16" s="252" t="s">
        <v>62</v>
      </c>
      <c r="H16" s="252" t="s">
        <v>63</v>
      </c>
      <c r="I16" s="252" t="s">
        <v>64</v>
      </c>
      <c r="J16" s="252" t="s">
        <v>65</v>
      </c>
      <c r="K16" s="230"/>
    </row>
    <row r="20" spans="2:2" ht="15.5">
      <c r="B20" s="253" t="s">
        <v>66</v>
      </c>
    </row>
    <row r="21" spans="2:2" ht="15.5">
      <c r="B21" s="253" t="s">
        <v>67</v>
      </c>
    </row>
    <row r="22" spans="2:2" ht="15.5">
      <c r="B22" s="253" t="s">
        <v>68</v>
      </c>
    </row>
  </sheetData>
  <mergeCells count="8">
    <mergeCell ref="B13:B14"/>
    <mergeCell ref="B3:J3"/>
    <mergeCell ref="B5:J5"/>
    <mergeCell ref="C13:C14"/>
    <mergeCell ref="C8:C9"/>
    <mergeCell ref="D8:D9"/>
    <mergeCell ref="C10:C11"/>
    <mergeCell ref="D10:D11"/>
  </mergeCells>
  <phoneticPr fontId="9" type="noConversion"/>
  <pageMargins left="0.23622047244094491" right="0.23622047244094491" top="0.74803149606299213" bottom="0.74803149606299213" header="0.31496062992125984" footer="0.31496062992125984"/>
  <pageSetup paperSize="9" scale="65" orientation="landscape" r:id="rId1"/>
  <headerFooter>
    <oddHeader>&amp;LSustainability Data Pack 2022&amp;CRHI Magnesita&amp;R&amp;G</oddHeader>
    <oddFooter>&amp;R&amp;P/&amp;N</oddFooter>
  </headerFooter>
  <legacyDrawingHF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BA504-D932-4400-8CEC-79FEF1118D68}">
  <dimension ref="A2:I174"/>
  <sheetViews>
    <sheetView showGridLines="0" topLeftCell="A167" zoomScale="87" zoomScaleNormal="87" workbookViewId="0">
      <selection activeCell="L12" sqref="L12"/>
    </sheetView>
  </sheetViews>
  <sheetFormatPr baseColWidth="10" defaultColWidth="8.453125" defaultRowHeight="14.5"/>
  <cols>
    <col min="2" max="2" width="50.453125" customWidth="1"/>
    <col min="3" max="3" width="24.453125" customWidth="1"/>
    <col min="4" max="4" width="14.453125" bestFit="1" customWidth="1"/>
    <col min="5" max="6" width="13.453125" bestFit="1" customWidth="1"/>
    <col min="7" max="7" width="10.453125" customWidth="1"/>
  </cols>
  <sheetData>
    <row r="2" spans="1:7">
      <c r="A2" s="6" t="s">
        <v>69</v>
      </c>
    </row>
    <row r="3" spans="1:7">
      <c r="B3" s="65" t="s">
        <v>70</v>
      </c>
      <c r="C3" s="66"/>
      <c r="D3" s="65">
        <v>2018</v>
      </c>
      <c r="E3" s="65">
        <v>2019</v>
      </c>
      <c r="F3" s="65">
        <v>2020</v>
      </c>
      <c r="G3" s="65">
        <v>2021</v>
      </c>
    </row>
    <row r="5" spans="1:7">
      <c r="B5" s="37" t="s">
        <v>71</v>
      </c>
      <c r="C5" s="39" t="s">
        <v>72</v>
      </c>
      <c r="D5" s="35">
        <v>5453000</v>
      </c>
      <c r="E5" s="35">
        <v>4681000</v>
      </c>
      <c r="F5" s="35">
        <v>4277000</v>
      </c>
      <c r="G5" s="35">
        <v>4878000</v>
      </c>
    </row>
    <row r="6" spans="1:7">
      <c r="B6" s="9"/>
      <c r="C6" s="40" t="s">
        <v>73</v>
      </c>
      <c r="D6" s="9">
        <v>1.89</v>
      </c>
      <c r="E6" s="9">
        <v>1.85</v>
      </c>
      <c r="F6" s="9">
        <v>1.96</v>
      </c>
      <c r="G6" s="41">
        <v>1.82</v>
      </c>
    </row>
    <row r="7" spans="1:7">
      <c r="B7" s="36"/>
      <c r="C7" s="36"/>
      <c r="D7" s="36"/>
      <c r="E7" s="36"/>
      <c r="F7" s="36"/>
      <c r="G7" s="36"/>
    </row>
    <row r="9" spans="1:7" ht="29">
      <c r="B9" s="37" t="s">
        <v>4</v>
      </c>
      <c r="C9" s="38" t="s">
        <v>44</v>
      </c>
      <c r="D9" s="35">
        <v>5718</v>
      </c>
      <c r="E9" s="35">
        <v>5227</v>
      </c>
      <c r="F9" s="35">
        <v>4577</v>
      </c>
      <c r="G9" s="35">
        <v>5184</v>
      </c>
    </row>
    <row r="10" spans="1:7">
      <c r="B10" s="42"/>
      <c r="C10" s="43" t="s">
        <v>74</v>
      </c>
      <c r="D10" s="44">
        <v>1.98</v>
      </c>
      <c r="E10" s="44">
        <v>1.93</v>
      </c>
      <c r="F10" s="44">
        <v>2.0299999999999998</v>
      </c>
      <c r="G10" s="11">
        <v>1.93</v>
      </c>
    </row>
    <row r="12" spans="1:7" ht="29">
      <c r="B12" s="37" t="s">
        <v>5</v>
      </c>
      <c r="C12" s="43" t="s">
        <v>48</v>
      </c>
      <c r="D12" s="45">
        <v>3.7999999999999999E-2</v>
      </c>
      <c r="E12" s="45">
        <v>4.5999999999999999E-2</v>
      </c>
      <c r="F12" s="45">
        <v>0.05</v>
      </c>
      <c r="G12" s="45">
        <v>6.8000000000000005E-2</v>
      </c>
    </row>
    <row r="14" spans="1:7">
      <c r="B14" s="37" t="s">
        <v>49</v>
      </c>
      <c r="C14" s="42" t="s">
        <v>52</v>
      </c>
      <c r="D14" s="46">
        <v>7.0000000000000007E-2</v>
      </c>
      <c r="E14" s="46">
        <v>0.23</v>
      </c>
      <c r="F14" s="46">
        <v>0.25</v>
      </c>
      <c r="G14" s="46">
        <v>0.38</v>
      </c>
    </row>
    <row r="15" spans="1:7">
      <c r="B15" s="36"/>
      <c r="C15" s="47" t="s">
        <v>54</v>
      </c>
      <c r="D15" s="48">
        <v>0.12</v>
      </c>
      <c r="E15" s="48">
        <v>0.17</v>
      </c>
      <c r="F15" s="48">
        <v>0.25</v>
      </c>
      <c r="G15" s="46">
        <v>0.22</v>
      </c>
    </row>
    <row r="17" spans="1:9">
      <c r="B17" s="37" t="s">
        <v>75</v>
      </c>
      <c r="C17" s="43" t="s">
        <v>58</v>
      </c>
      <c r="D17" s="42">
        <v>0.43</v>
      </c>
      <c r="E17" s="42">
        <v>0.28000000000000003</v>
      </c>
      <c r="F17" s="42">
        <v>0.13</v>
      </c>
      <c r="G17" s="42">
        <v>0.18</v>
      </c>
    </row>
    <row r="19" spans="1:9" ht="43.5">
      <c r="B19" s="37" t="s">
        <v>59</v>
      </c>
      <c r="C19" s="43" t="s">
        <v>76</v>
      </c>
      <c r="D19" s="42"/>
      <c r="E19" s="43" t="s">
        <v>77</v>
      </c>
      <c r="F19" s="43" t="s">
        <v>78</v>
      </c>
      <c r="G19" s="43" t="s">
        <v>79</v>
      </c>
    </row>
    <row r="21" spans="1:9">
      <c r="B21" s="6" t="s">
        <v>80</v>
      </c>
    </row>
    <row r="22" spans="1:9" ht="29">
      <c r="A22">
        <v>2</v>
      </c>
      <c r="B22" s="22"/>
      <c r="C22" s="23" t="s">
        <v>81</v>
      </c>
      <c r="D22" s="24"/>
      <c r="E22" s="24"/>
      <c r="F22" s="24"/>
    </row>
    <row r="23" spans="1:9">
      <c r="B23" s="67"/>
      <c r="C23" s="67">
        <v>2018</v>
      </c>
      <c r="D23" s="67">
        <v>2019</v>
      </c>
      <c r="E23" s="67">
        <v>2020</v>
      </c>
      <c r="F23" s="67">
        <v>2021</v>
      </c>
    </row>
    <row r="24" spans="1:9">
      <c r="B24" s="15"/>
      <c r="C24" s="15"/>
      <c r="D24" s="15"/>
      <c r="E24" s="15"/>
      <c r="F24" s="15"/>
      <c r="I24" s="68"/>
    </row>
    <row r="25" spans="1:9">
      <c r="B25" s="14" t="s">
        <v>82</v>
      </c>
      <c r="C25" s="13">
        <v>2396</v>
      </c>
      <c r="D25" s="13">
        <v>2008</v>
      </c>
      <c r="E25" s="13">
        <v>1973</v>
      </c>
      <c r="F25" s="13">
        <v>2493</v>
      </c>
    </row>
    <row r="26" spans="1:9">
      <c r="B26" s="12" t="s">
        <v>83</v>
      </c>
      <c r="C26" s="13">
        <v>1305</v>
      </c>
      <c r="D26" s="13">
        <v>1066</v>
      </c>
      <c r="E26" s="13">
        <v>1075</v>
      </c>
      <c r="F26" s="13">
        <v>1330</v>
      </c>
    </row>
    <row r="27" spans="1:9">
      <c r="B27" s="12" t="s">
        <v>84</v>
      </c>
      <c r="C27" s="13">
        <v>1045</v>
      </c>
      <c r="D27" s="12">
        <v>918</v>
      </c>
      <c r="E27" s="12">
        <v>873</v>
      </c>
      <c r="F27" s="13">
        <v>1129</v>
      </c>
    </row>
    <row r="28" spans="1:9">
      <c r="B28" s="12" t="s">
        <v>85</v>
      </c>
      <c r="C28" s="13">
        <v>46</v>
      </c>
      <c r="D28" s="12">
        <v>24</v>
      </c>
      <c r="E28" s="12">
        <v>25</v>
      </c>
      <c r="F28" s="13">
        <v>34</v>
      </c>
    </row>
    <row r="29" spans="1:9">
      <c r="B29" s="14" t="s">
        <v>86</v>
      </c>
      <c r="C29" s="13">
        <v>206</v>
      </c>
      <c r="D29" s="12">
        <v>188</v>
      </c>
      <c r="E29" s="12">
        <v>143</v>
      </c>
      <c r="F29" s="13">
        <v>112</v>
      </c>
    </row>
    <row r="30" spans="1:9">
      <c r="B30" s="12" t="s">
        <v>87</v>
      </c>
      <c r="C30" s="13">
        <v>2851</v>
      </c>
      <c r="D30" s="13">
        <v>2486</v>
      </c>
      <c r="E30" s="13">
        <v>2161</v>
      </c>
      <c r="F30" s="13">
        <v>2273</v>
      </c>
    </row>
    <row r="31" spans="1:9">
      <c r="B31" s="14" t="s">
        <v>88</v>
      </c>
      <c r="C31" s="13">
        <v>5453</v>
      </c>
      <c r="D31" s="13">
        <v>4681</v>
      </c>
      <c r="E31" s="13">
        <v>4277</v>
      </c>
      <c r="F31" s="13">
        <v>4878</v>
      </c>
    </row>
    <row r="33" spans="1:7">
      <c r="A33">
        <v>3</v>
      </c>
      <c r="B33" s="16"/>
      <c r="C33" s="16"/>
      <c r="D33" s="16"/>
      <c r="E33" s="16"/>
      <c r="F33" s="16"/>
      <c r="G33" s="17"/>
    </row>
    <row r="34" spans="1:7">
      <c r="B34" s="67"/>
      <c r="C34" s="67">
        <v>2018</v>
      </c>
      <c r="D34" s="67">
        <v>2019</v>
      </c>
      <c r="E34" s="67">
        <v>2020</v>
      </c>
      <c r="F34" s="67">
        <v>2021</v>
      </c>
      <c r="G34" s="67"/>
    </row>
    <row r="35" spans="1:7" ht="43.5">
      <c r="B35" s="15"/>
      <c r="C35" s="15"/>
      <c r="D35" s="15"/>
      <c r="E35" s="15"/>
      <c r="F35" s="15"/>
      <c r="G35" s="17" t="s">
        <v>89</v>
      </c>
    </row>
    <row r="36" spans="1:7">
      <c r="B36" s="12" t="s">
        <v>90</v>
      </c>
      <c r="C36" s="20" t="s">
        <v>91</v>
      </c>
      <c r="D36" s="20" t="s">
        <v>92</v>
      </c>
      <c r="E36" s="20" t="s">
        <v>93</v>
      </c>
      <c r="F36" s="25" t="s">
        <v>94</v>
      </c>
      <c r="G36" s="26">
        <v>-3.6999999999999998E-2</v>
      </c>
    </row>
    <row r="40" spans="1:7">
      <c r="A40">
        <v>4</v>
      </c>
      <c r="B40" s="69" t="s">
        <v>95</v>
      </c>
      <c r="C40" s="70"/>
    </row>
    <row r="41" spans="1:7">
      <c r="B41" s="57" t="s">
        <v>96</v>
      </c>
      <c r="C41" s="58">
        <v>0.45200000000000001</v>
      </c>
    </row>
    <row r="42" spans="1:7">
      <c r="B42" s="57" t="s">
        <v>97</v>
      </c>
      <c r="C42" s="58">
        <v>0.27300000000000002</v>
      </c>
    </row>
    <row r="43" spans="1:7">
      <c r="B43" s="57" t="s">
        <v>98</v>
      </c>
      <c r="C43" s="58">
        <v>0.108</v>
      </c>
    </row>
    <row r="44" spans="1:7">
      <c r="B44" s="57" t="s">
        <v>99</v>
      </c>
      <c r="C44" s="58">
        <v>4.8000000000000001E-2</v>
      </c>
    </row>
    <row r="45" spans="1:7">
      <c r="B45" s="57" t="s">
        <v>100</v>
      </c>
      <c r="C45" s="58">
        <v>4.3999999999999997E-2</v>
      </c>
    </row>
    <row r="46" spans="1:7">
      <c r="B46" s="57" t="s">
        <v>101</v>
      </c>
      <c r="C46" s="58">
        <v>3.7999999999999999E-2</v>
      </c>
    </row>
    <row r="47" spans="1:7">
      <c r="B47" s="57" t="s">
        <v>102</v>
      </c>
      <c r="C47" s="58">
        <v>2.7E-2</v>
      </c>
    </row>
    <row r="48" spans="1:7">
      <c r="B48" s="57" t="s">
        <v>103</v>
      </c>
      <c r="C48" s="58">
        <v>4.0000000000000001E-3</v>
      </c>
    </row>
    <row r="49" spans="1:6">
      <c r="B49" s="57" t="s">
        <v>104</v>
      </c>
      <c r="C49" s="58">
        <v>2E-3</v>
      </c>
    </row>
    <row r="50" spans="1:6">
      <c r="B50" s="57" t="s">
        <v>105</v>
      </c>
      <c r="C50" s="58">
        <v>1E-3</v>
      </c>
    </row>
    <row r="51" spans="1:6">
      <c r="B51" s="57" t="s">
        <v>106</v>
      </c>
      <c r="C51" s="58">
        <v>1E-3</v>
      </c>
    </row>
    <row r="52" spans="1:6">
      <c r="B52" s="57" t="s">
        <v>107</v>
      </c>
      <c r="C52" s="58">
        <v>1E-3</v>
      </c>
    </row>
    <row r="53" spans="1:6">
      <c r="B53" s="57" t="s">
        <v>108</v>
      </c>
      <c r="C53" s="58">
        <v>1E-3</v>
      </c>
    </row>
    <row r="55" spans="1:6">
      <c r="B55" s="59" t="s">
        <v>4</v>
      </c>
    </row>
    <row r="56" spans="1:6">
      <c r="A56">
        <v>5</v>
      </c>
      <c r="B56" s="67" t="s">
        <v>109</v>
      </c>
      <c r="C56" s="67">
        <v>2018</v>
      </c>
      <c r="D56" s="67">
        <v>2019</v>
      </c>
      <c r="E56" s="67">
        <v>2020</v>
      </c>
      <c r="F56" s="67">
        <v>2021</v>
      </c>
    </row>
    <row r="57" spans="1:6">
      <c r="B57" s="15"/>
      <c r="C57" s="15"/>
      <c r="D57" s="15"/>
      <c r="E57" s="15"/>
      <c r="F57" s="15"/>
    </row>
    <row r="58" spans="1:6">
      <c r="B58" s="18" t="s">
        <v>44</v>
      </c>
      <c r="C58" s="13">
        <v>5718</v>
      </c>
      <c r="D58" s="13">
        <v>5227</v>
      </c>
      <c r="E58" s="13">
        <v>4577</v>
      </c>
      <c r="F58" s="13">
        <v>5184</v>
      </c>
    </row>
    <row r="59" spans="1:6">
      <c r="B59" s="19" t="s">
        <v>74</v>
      </c>
      <c r="C59" s="20">
        <v>1.98</v>
      </c>
      <c r="D59" s="20">
        <v>1.93</v>
      </c>
      <c r="E59" s="20">
        <v>2.0299999999999998</v>
      </c>
      <c r="F59" s="20">
        <v>1.93</v>
      </c>
    </row>
    <row r="61" spans="1:6">
      <c r="A61">
        <v>6</v>
      </c>
      <c r="B61" s="67" t="s">
        <v>4</v>
      </c>
      <c r="C61" s="70">
        <v>2018</v>
      </c>
      <c r="D61" s="70">
        <v>2019</v>
      </c>
      <c r="E61" s="70">
        <v>2020</v>
      </c>
      <c r="F61" s="70">
        <v>2021</v>
      </c>
    </row>
    <row r="62" spans="1:6">
      <c r="B62" s="15"/>
      <c r="C62" s="15"/>
      <c r="D62" s="15"/>
      <c r="E62" s="15"/>
      <c r="F62" s="15"/>
    </row>
    <row r="63" spans="1:6">
      <c r="B63" s="12" t="s">
        <v>110</v>
      </c>
      <c r="C63" s="28">
        <v>2992361128.6672554</v>
      </c>
      <c r="D63" s="28">
        <v>2788253741.3887405</v>
      </c>
      <c r="E63" s="28">
        <v>2443710621.9097133</v>
      </c>
      <c r="F63" s="28">
        <v>2683523842.9871502</v>
      </c>
    </row>
    <row r="64" spans="1:6">
      <c r="B64" s="12" t="s">
        <v>111</v>
      </c>
      <c r="C64" s="28">
        <v>700638964.01228535</v>
      </c>
      <c r="D64" s="28">
        <v>682038900.86677194</v>
      </c>
      <c r="E64" s="28">
        <v>521900007.86413103</v>
      </c>
      <c r="F64" s="28">
        <v>580630304.30080175</v>
      </c>
    </row>
    <row r="65" spans="1:6">
      <c r="B65" s="12" t="s">
        <v>112</v>
      </c>
      <c r="C65" s="28">
        <v>995472023.07472003</v>
      </c>
      <c r="D65" s="28">
        <v>852577016.21286285</v>
      </c>
      <c r="E65" s="28">
        <v>753726604.63712573</v>
      </c>
      <c r="F65" s="28">
        <v>789867486.94349051</v>
      </c>
    </row>
    <row r="66" spans="1:6">
      <c r="B66" s="12" t="s">
        <v>113</v>
      </c>
      <c r="C66" s="28">
        <v>78112817.166141465</v>
      </c>
      <c r="D66" s="28">
        <v>72635862.502255782</v>
      </c>
      <c r="E66" s="28">
        <v>61824118.813216783</v>
      </c>
      <c r="F66" s="28">
        <v>70202795.002276182</v>
      </c>
    </row>
    <row r="67" spans="1:6">
      <c r="B67" s="12" t="s">
        <v>114</v>
      </c>
      <c r="C67" s="28">
        <v>15753728.074400002</v>
      </c>
      <c r="D67" s="28">
        <v>23270196.809040003</v>
      </c>
      <c r="E67" s="28">
        <v>21033117.014080007</v>
      </c>
      <c r="F67" s="28">
        <v>23408528.704469338</v>
      </c>
    </row>
    <row r="68" spans="1:6">
      <c r="B68" s="12" t="s">
        <v>115</v>
      </c>
      <c r="C68" s="28">
        <v>935334915.77376425</v>
      </c>
      <c r="D68" s="28">
        <v>808686893.6792084</v>
      </c>
      <c r="E68" s="28">
        <v>775275017.97771728</v>
      </c>
      <c r="F68" s="28">
        <v>1036718286.7655609</v>
      </c>
    </row>
    <row r="69" spans="1:6">
      <c r="B69" s="12" t="s">
        <v>116</v>
      </c>
      <c r="C69" s="28">
        <v>5717673576.7685671</v>
      </c>
      <c r="D69" s="28">
        <v>5227462611.4588795</v>
      </c>
      <c r="E69" s="28">
        <v>4577469488.2159834</v>
      </c>
      <c r="F69" s="28">
        <v>5184351244.7037497</v>
      </c>
    </row>
    <row r="71" spans="1:6">
      <c r="A71">
        <v>7</v>
      </c>
      <c r="B71" s="67" t="s">
        <v>117</v>
      </c>
      <c r="C71" s="67">
        <v>2018</v>
      </c>
      <c r="D71" s="67">
        <v>2019</v>
      </c>
      <c r="E71" s="67">
        <v>2020</v>
      </c>
      <c r="F71" s="67">
        <v>2021</v>
      </c>
    </row>
    <row r="72" spans="1:6">
      <c r="B72" s="15"/>
      <c r="C72" s="15"/>
      <c r="D72" s="15"/>
      <c r="E72" s="15"/>
      <c r="F72" s="15"/>
    </row>
    <row r="73" spans="1:6">
      <c r="B73" s="12" t="s">
        <v>118</v>
      </c>
      <c r="C73" s="21">
        <v>0.53</v>
      </c>
      <c r="D73" s="21">
        <v>0.53</v>
      </c>
      <c r="E73" s="21">
        <v>0.53</v>
      </c>
      <c r="F73" s="21">
        <v>0.52</v>
      </c>
    </row>
    <row r="74" spans="1:6">
      <c r="B74" s="12" t="s">
        <v>119</v>
      </c>
      <c r="C74" s="21">
        <v>0.12</v>
      </c>
      <c r="D74" s="21">
        <v>0.16</v>
      </c>
      <c r="E74" s="21">
        <v>0.17</v>
      </c>
      <c r="F74" s="21">
        <v>0.11</v>
      </c>
    </row>
    <row r="75" spans="1:6">
      <c r="B75" s="12" t="s">
        <v>120</v>
      </c>
      <c r="C75" s="21">
        <v>0.18</v>
      </c>
      <c r="D75" s="21">
        <v>0.16</v>
      </c>
      <c r="E75" s="21">
        <v>0.17</v>
      </c>
      <c r="F75" s="21">
        <v>0.15</v>
      </c>
    </row>
    <row r="76" spans="1:6">
      <c r="B76" s="12" t="s">
        <v>121</v>
      </c>
      <c r="C76" s="21">
        <v>0.01</v>
      </c>
      <c r="D76" s="21">
        <v>0.13</v>
      </c>
      <c r="E76" s="21">
        <v>0.11</v>
      </c>
      <c r="F76" s="21">
        <v>0.01</v>
      </c>
    </row>
    <row r="77" spans="1:6">
      <c r="B77" s="12" t="s">
        <v>107</v>
      </c>
      <c r="C77" s="21">
        <v>0</v>
      </c>
      <c r="D77" s="21">
        <v>0.01</v>
      </c>
      <c r="E77" s="21">
        <v>0.01</v>
      </c>
      <c r="F77" s="21">
        <v>0</v>
      </c>
    </row>
    <row r="78" spans="1:6">
      <c r="B78" s="12" t="s">
        <v>122</v>
      </c>
      <c r="C78" s="21">
        <v>0.16</v>
      </c>
      <c r="D78" s="21">
        <v>0.01</v>
      </c>
      <c r="E78" s="21">
        <v>0.01</v>
      </c>
      <c r="F78" s="21">
        <v>0.2</v>
      </c>
    </row>
    <row r="82" spans="1:7">
      <c r="B82" s="6" t="s">
        <v>5</v>
      </c>
    </row>
    <row r="83" spans="1:7">
      <c r="A83">
        <v>8</v>
      </c>
      <c r="B83" s="71"/>
      <c r="C83" s="71">
        <v>2018</v>
      </c>
      <c r="D83" s="71">
        <v>2019</v>
      </c>
      <c r="E83" s="71">
        <v>2020</v>
      </c>
      <c r="F83" s="75">
        <v>2021</v>
      </c>
    </row>
    <row r="84" spans="1:7">
      <c r="B84" s="15"/>
      <c r="C84" s="15"/>
      <c r="D84" s="15"/>
      <c r="E84" s="15"/>
      <c r="F84" s="15"/>
    </row>
    <row r="85" spans="1:7">
      <c r="B85" s="30" t="s">
        <v>123</v>
      </c>
      <c r="C85" s="31">
        <v>3.7999999999999999E-2</v>
      </c>
      <c r="D85" s="32">
        <v>4.5999999999999999E-2</v>
      </c>
      <c r="E85" s="32">
        <v>0.05</v>
      </c>
      <c r="F85" s="32">
        <v>6.8000000000000005E-2</v>
      </c>
    </row>
    <row r="87" spans="1:7">
      <c r="A87">
        <v>9</v>
      </c>
      <c r="B87" s="15"/>
      <c r="C87" s="74">
        <v>2018</v>
      </c>
      <c r="D87" s="74">
        <v>2019</v>
      </c>
      <c r="E87" s="74">
        <v>2020</v>
      </c>
      <c r="F87" s="74">
        <v>2021</v>
      </c>
    </row>
    <row r="88" spans="1:7">
      <c r="B88" s="15"/>
      <c r="C88" s="15"/>
      <c r="D88" s="15"/>
      <c r="E88" s="15"/>
      <c r="F88" s="15"/>
    </row>
    <row r="89" spans="1:7">
      <c r="B89" s="12" t="s">
        <v>124</v>
      </c>
      <c r="C89" s="28">
        <v>109808.963168153</v>
      </c>
      <c r="D89" s="28">
        <v>116551.27480170826</v>
      </c>
      <c r="E89" s="28">
        <v>108934.13838678027</v>
      </c>
      <c r="F89" s="28">
        <v>182498.55345861171</v>
      </c>
    </row>
    <row r="90" spans="1:7">
      <c r="B90" s="12" t="s">
        <v>125</v>
      </c>
      <c r="C90" s="28">
        <v>197656.13370267575</v>
      </c>
      <c r="D90" s="28">
        <v>209792.29464307489</v>
      </c>
      <c r="E90" s="28">
        <v>196081.44909620448</v>
      </c>
      <c r="F90" s="28">
        <v>328497.39622550108</v>
      </c>
    </row>
    <row r="95" spans="1:7">
      <c r="B95" s="6" t="s">
        <v>126</v>
      </c>
    </row>
    <row r="96" spans="1:7">
      <c r="A96">
        <v>10</v>
      </c>
      <c r="B96" s="67" t="s">
        <v>127</v>
      </c>
      <c r="C96" s="67">
        <v>2017</v>
      </c>
      <c r="D96" s="67">
        <v>2018</v>
      </c>
      <c r="E96" s="67">
        <v>2019</v>
      </c>
      <c r="F96" s="67">
        <v>2020</v>
      </c>
      <c r="G96" s="67">
        <v>2021</v>
      </c>
    </row>
    <row r="97" spans="1:7">
      <c r="B97" s="15"/>
      <c r="C97" s="15"/>
      <c r="D97" s="15"/>
      <c r="E97" s="15"/>
      <c r="F97" s="15"/>
      <c r="G97" s="15"/>
    </row>
    <row r="98" spans="1:7">
      <c r="B98" s="12" t="s">
        <v>128</v>
      </c>
      <c r="C98" s="28">
        <v>4193.4061000000002</v>
      </c>
      <c r="D98" s="28">
        <v>10323.034866266</v>
      </c>
      <c r="E98" s="28">
        <v>17709.776666265996</v>
      </c>
      <c r="F98" s="28">
        <v>8269.2475662659999</v>
      </c>
      <c r="G98" s="28">
        <v>5163.4627216529907</v>
      </c>
    </row>
    <row r="99" spans="1:7">
      <c r="B99" s="12" t="s">
        <v>129</v>
      </c>
      <c r="C99" s="28">
        <v>49410.147984246985</v>
      </c>
      <c r="D99" s="28">
        <v>108953.63705831367</v>
      </c>
      <c r="E99" s="28">
        <v>89113.699328609931</v>
      </c>
      <c r="F99" s="28">
        <v>98303.644278609921</v>
      </c>
      <c r="G99" s="28">
        <v>103296.74419646422</v>
      </c>
    </row>
    <row r="100" spans="1:7">
      <c r="B100" s="12" t="s">
        <v>130</v>
      </c>
      <c r="C100" s="28">
        <v>53603.554084246985</v>
      </c>
      <c r="D100" s="28">
        <v>119276.67192457967</v>
      </c>
      <c r="E100" s="28">
        <v>106823.47599487593</v>
      </c>
      <c r="F100" s="28">
        <v>106572.89184487592</v>
      </c>
      <c r="G100" s="28">
        <v>108460.20691811721</v>
      </c>
    </row>
    <row r="101" spans="1:7">
      <c r="B101" s="64" t="s">
        <v>131</v>
      </c>
    </row>
    <row r="103" spans="1:7">
      <c r="B103" s="6" t="s">
        <v>8</v>
      </c>
    </row>
    <row r="104" spans="1:7">
      <c r="A104">
        <v>11</v>
      </c>
      <c r="B104" s="67"/>
      <c r="C104" s="67">
        <v>2019</v>
      </c>
      <c r="D104" s="67">
        <v>2020</v>
      </c>
      <c r="E104" s="67">
        <v>2021</v>
      </c>
    </row>
    <row r="105" spans="1:7">
      <c r="B105" s="15"/>
      <c r="C105" s="15"/>
      <c r="D105" s="15"/>
      <c r="E105" s="15"/>
    </row>
    <row r="106" spans="1:7">
      <c r="B106" s="12" t="s">
        <v>132</v>
      </c>
      <c r="C106" s="12">
        <v>14.8</v>
      </c>
      <c r="D106" s="12">
        <v>12.5</v>
      </c>
      <c r="E106" s="27">
        <v>13</v>
      </c>
    </row>
    <row r="107" spans="1:7">
      <c r="B107" s="12" t="s">
        <v>133</v>
      </c>
      <c r="C107" s="12">
        <v>1.5</v>
      </c>
      <c r="D107" s="12">
        <v>1.1000000000000001</v>
      </c>
      <c r="E107" s="12">
        <v>1.3</v>
      </c>
    </row>
    <row r="111" spans="1:7">
      <c r="B111" s="6" t="s">
        <v>134</v>
      </c>
    </row>
    <row r="112" spans="1:7">
      <c r="A112">
        <v>12</v>
      </c>
      <c r="B112" s="67" t="s">
        <v>135</v>
      </c>
      <c r="C112" s="67">
        <v>2017</v>
      </c>
      <c r="D112" s="67">
        <v>2018</v>
      </c>
      <c r="E112" s="67">
        <v>2019</v>
      </c>
      <c r="F112" s="67">
        <v>2020</v>
      </c>
      <c r="G112" s="67">
        <v>2021</v>
      </c>
    </row>
    <row r="113" spans="1:7">
      <c r="B113" s="15"/>
      <c r="C113" s="15"/>
      <c r="D113" s="15"/>
      <c r="E113" s="15"/>
      <c r="F113" s="15"/>
      <c r="G113" s="15"/>
    </row>
    <row r="114" spans="1:7">
      <c r="B114" s="12" t="s">
        <v>136</v>
      </c>
      <c r="C114" s="20" t="s">
        <v>137</v>
      </c>
      <c r="D114" s="20" t="s">
        <v>137</v>
      </c>
      <c r="E114" s="28">
        <v>18569.177299000003</v>
      </c>
      <c r="F114" s="28">
        <v>18552.324299</v>
      </c>
      <c r="G114" s="28">
        <v>18775.618499000004</v>
      </c>
    </row>
    <row r="115" spans="1:7">
      <c r="B115" s="12" t="s">
        <v>138</v>
      </c>
      <c r="C115" s="20" t="s">
        <v>137</v>
      </c>
      <c r="D115" s="20" t="s">
        <v>137</v>
      </c>
      <c r="E115" s="28">
        <v>15486</v>
      </c>
      <c r="F115" s="28">
        <v>15253</v>
      </c>
      <c r="G115" s="28">
        <v>13224</v>
      </c>
    </row>
    <row r="116" spans="1:7" ht="29">
      <c r="B116" s="19" t="s">
        <v>139</v>
      </c>
      <c r="C116" s="20" t="s">
        <v>137</v>
      </c>
      <c r="D116" s="20" t="s">
        <v>137</v>
      </c>
      <c r="E116" s="28">
        <v>316.89508199999995</v>
      </c>
      <c r="F116" s="28">
        <v>270.19508199999996</v>
      </c>
      <c r="G116" s="28">
        <v>204.49508199999997</v>
      </c>
    </row>
    <row r="120" spans="1:7">
      <c r="B120" s="6" t="s">
        <v>140</v>
      </c>
    </row>
    <row r="121" spans="1:7">
      <c r="A121">
        <v>13</v>
      </c>
      <c r="B121" s="67"/>
      <c r="C121" s="73">
        <v>2018</v>
      </c>
      <c r="D121" s="73">
        <v>2019</v>
      </c>
      <c r="E121" s="73">
        <v>2020</v>
      </c>
      <c r="F121" s="73">
        <v>2021</v>
      </c>
    </row>
    <row r="122" spans="1:7">
      <c r="B122" s="15"/>
      <c r="C122" s="15"/>
      <c r="D122" s="15"/>
      <c r="E122" s="15"/>
      <c r="F122" s="15"/>
    </row>
    <row r="123" spans="1:7" ht="29">
      <c r="B123" s="50" t="s">
        <v>141</v>
      </c>
      <c r="C123" s="16">
        <v>0.43</v>
      </c>
      <c r="D123" s="16">
        <v>0.28000000000000003</v>
      </c>
      <c r="E123" s="16">
        <v>0.13</v>
      </c>
      <c r="F123" s="16">
        <v>0.18</v>
      </c>
    </row>
    <row r="124" spans="1:7">
      <c r="B124" s="16" t="s">
        <v>142</v>
      </c>
      <c r="C124" s="16">
        <v>135</v>
      </c>
      <c r="D124" s="16">
        <v>117</v>
      </c>
      <c r="E124" s="16">
        <v>64</v>
      </c>
      <c r="F124" s="16">
        <v>105</v>
      </c>
    </row>
    <row r="127" spans="1:7">
      <c r="B127" s="6" t="s">
        <v>49</v>
      </c>
    </row>
    <row r="128" spans="1:7">
      <c r="A128">
        <v>14</v>
      </c>
      <c r="B128" s="67" t="s">
        <v>143</v>
      </c>
      <c r="C128" s="70">
        <v>2019</v>
      </c>
      <c r="D128" s="70">
        <v>2020</v>
      </c>
      <c r="E128" s="70">
        <v>2021</v>
      </c>
    </row>
    <row r="129" spans="1:5">
      <c r="B129" s="15"/>
      <c r="C129" s="15"/>
      <c r="D129" s="15"/>
      <c r="E129" s="15"/>
    </row>
    <row r="130" spans="1:5">
      <c r="B130" s="12" t="s">
        <v>52</v>
      </c>
      <c r="C130" s="21">
        <v>0.23</v>
      </c>
      <c r="D130" s="21">
        <v>0.25</v>
      </c>
      <c r="E130" s="21">
        <v>0.38</v>
      </c>
    </row>
    <row r="131" spans="1:5">
      <c r="B131" s="12" t="s">
        <v>144</v>
      </c>
      <c r="C131" s="21">
        <v>0.22</v>
      </c>
      <c r="D131" s="21">
        <v>0.28999999999999998</v>
      </c>
      <c r="E131" s="21">
        <v>0.28999999999999998</v>
      </c>
    </row>
    <row r="132" spans="1:5">
      <c r="B132" s="12" t="s">
        <v>145</v>
      </c>
      <c r="C132" s="21">
        <v>0.16</v>
      </c>
      <c r="D132" s="21">
        <v>0.21</v>
      </c>
      <c r="E132" s="21">
        <v>0.21</v>
      </c>
    </row>
    <row r="133" spans="1:5">
      <c r="B133" s="12" t="s">
        <v>146</v>
      </c>
      <c r="C133" s="21">
        <v>0.17</v>
      </c>
      <c r="D133" s="21">
        <v>0.22</v>
      </c>
      <c r="E133" s="21">
        <v>0.22</v>
      </c>
    </row>
    <row r="136" spans="1:5">
      <c r="B136" s="6" t="s">
        <v>15</v>
      </c>
    </row>
    <row r="137" spans="1:5" ht="15.5">
      <c r="A137">
        <v>15</v>
      </c>
      <c r="B137" s="60" t="s">
        <v>147</v>
      </c>
      <c r="C137" s="60"/>
    </row>
    <row r="138" spans="1:5">
      <c r="B138" s="67" t="s">
        <v>148</v>
      </c>
      <c r="C138" s="72" t="s">
        <v>149</v>
      </c>
    </row>
    <row r="139" spans="1:5">
      <c r="B139" s="15"/>
      <c r="C139" s="15"/>
    </row>
    <row r="140" spans="1:5">
      <c r="B140" s="12" t="s">
        <v>150</v>
      </c>
      <c r="C140" s="12">
        <v>186991</v>
      </c>
    </row>
    <row r="141" spans="1:5">
      <c r="B141" s="12" t="s">
        <v>151</v>
      </c>
      <c r="C141" s="12">
        <v>251077</v>
      </c>
    </row>
    <row r="142" spans="1:5">
      <c r="B142" s="12" t="s">
        <v>152</v>
      </c>
      <c r="C142" s="12">
        <v>118584</v>
      </c>
    </row>
    <row r="143" spans="1:5">
      <c r="B143" s="12" t="s">
        <v>134</v>
      </c>
      <c r="C143" s="12">
        <v>143374</v>
      </c>
    </row>
    <row r="144" spans="1:5">
      <c r="B144" s="12" t="s">
        <v>153</v>
      </c>
      <c r="C144" s="12">
        <v>34350.559999999998</v>
      </c>
    </row>
    <row r="145" spans="1:5">
      <c r="B145" s="12" t="s">
        <v>154</v>
      </c>
      <c r="C145" s="12">
        <v>83845</v>
      </c>
    </row>
    <row r="146" spans="1:5">
      <c r="B146" s="12" t="s">
        <v>155</v>
      </c>
      <c r="C146" s="12">
        <v>32808</v>
      </c>
    </row>
    <row r="147" spans="1:5">
      <c r="B147" s="12" t="s">
        <v>156</v>
      </c>
      <c r="C147" s="12">
        <v>16250</v>
      </c>
    </row>
    <row r="148" spans="1:5">
      <c r="B148" s="12" t="s">
        <v>157</v>
      </c>
      <c r="C148" s="12">
        <v>8277.43</v>
      </c>
    </row>
    <row r="149" spans="1:5">
      <c r="B149" s="12" t="s">
        <v>158</v>
      </c>
      <c r="C149" s="12">
        <v>217015</v>
      </c>
    </row>
    <row r="150" spans="1:5">
      <c r="B150" s="67" t="s">
        <v>88</v>
      </c>
      <c r="C150" s="67">
        <v>1092571.9900000002</v>
      </c>
    </row>
    <row r="153" spans="1:5" ht="15.5">
      <c r="A153">
        <v>16</v>
      </c>
      <c r="B153" s="60" t="s">
        <v>159</v>
      </c>
      <c r="C153" s="60"/>
      <c r="D153" s="60"/>
      <c r="E153" s="60"/>
    </row>
    <row r="154" spans="1:5">
      <c r="B154" s="67" t="s">
        <v>160</v>
      </c>
      <c r="C154" s="67" t="s">
        <v>161</v>
      </c>
      <c r="D154" s="67" t="s">
        <v>162</v>
      </c>
      <c r="E154" s="67" t="s">
        <v>149</v>
      </c>
    </row>
    <row r="155" spans="1:5">
      <c r="B155" s="15"/>
      <c r="C155" s="15"/>
      <c r="D155" s="15"/>
      <c r="E155" s="15"/>
    </row>
    <row r="156" spans="1:5">
      <c r="B156" s="12" t="s">
        <v>163</v>
      </c>
      <c r="C156" s="12">
        <v>320822</v>
      </c>
      <c r="D156" s="12" t="s">
        <v>164</v>
      </c>
      <c r="E156" s="12">
        <v>346867</v>
      </c>
    </row>
    <row r="157" spans="1:5">
      <c r="B157" s="12" t="s">
        <v>165</v>
      </c>
      <c r="C157" s="12">
        <v>312849</v>
      </c>
      <c r="D157" s="12" t="s">
        <v>165</v>
      </c>
      <c r="E157" s="12">
        <v>312849</v>
      </c>
    </row>
    <row r="158" spans="1:5">
      <c r="B158" s="12" t="s">
        <v>166</v>
      </c>
      <c r="C158" s="12">
        <v>154014</v>
      </c>
      <c r="D158" s="12" t="s">
        <v>167</v>
      </c>
      <c r="E158" s="12">
        <v>201293</v>
      </c>
    </row>
    <row r="159" spans="1:5">
      <c r="B159" s="12" t="s">
        <v>168</v>
      </c>
      <c r="C159" s="12">
        <v>153510</v>
      </c>
      <c r="D159" s="12" t="s">
        <v>169</v>
      </c>
      <c r="E159" s="12">
        <v>153510</v>
      </c>
    </row>
    <row r="160" spans="1:5">
      <c r="B160" s="12" t="s">
        <v>170</v>
      </c>
      <c r="C160" s="12">
        <v>72053</v>
      </c>
      <c r="D160" s="12" t="s">
        <v>171</v>
      </c>
      <c r="E160" s="12">
        <v>78053</v>
      </c>
    </row>
    <row r="161" spans="1:6">
      <c r="B161" s="12" t="s">
        <v>172</v>
      </c>
      <c r="C161" s="12">
        <v>44579</v>
      </c>
      <c r="D161" s="12"/>
      <c r="E161" s="12"/>
    </row>
    <row r="162" spans="1:6">
      <c r="B162" s="12" t="s">
        <v>173</v>
      </c>
      <c r="C162" s="12">
        <v>26045</v>
      </c>
      <c r="D162" s="12"/>
      <c r="E162" s="12"/>
    </row>
    <row r="163" spans="1:6">
      <c r="B163" s="12" t="s">
        <v>174</v>
      </c>
      <c r="C163" s="12">
        <v>6000</v>
      </c>
      <c r="D163" s="12"/>
      <c r="E163" s="12"/>
    </row>
    <row r="164" spans="1:6">
      <c r="B164" s="12" t="s">
        <v>175</v>
      </c>
      <c r="C164" s="12">
        <v>2700</v>
      </c>
      <c r="D164" s="12"/>
      <c r="E164" s="12"/>
    </row>
    <row r="165" spans="1:6">
      <c r="B165" s="67" t="s">
        <v>88</v>
      </c>
      <c r="C165" s="67">
        <v>1092572</v>
      </c>
      <c r="D165" s="67"/>
      <c r="E165" s="67">
        <v>1092572</v>
      </c>
    </row>
    <row r="169" spans="1:6">
      <c r="A169">
        <v>17</v>
      </c>
      <c r="B169" s="6" t="s">
        <v>176</v>
      </c>
    </row>
    <row r="170" spans="1:6">
      <c r="B170" s="70"/>
      <c r="C170" s="70">
        <v>2018</v>
      </c>
      <c r="D170" s="70">
        <v>2019</v>
      </c>
      <c r="E170" s="70">
        <v>2020</v>
      </c>
      <c r="F170" s="70">
        <v>2021</v>
      </c>
    </row>
    <row r="171" spans="1:6">
      <c r="B171" s="15"/>
      <c r="C171" s="15"/>
      <c r="D171" s="15"/>
      <c r="E171" s="15"/>
      <c r="F171" s="15"/>
    </row>
    <row r="172" spans="1:6" ht="29">
      <c r="B172" s="52" t="s">
        <v>177</v>
      </c>
      <c r="C172" s="55">
        <v>2</v>
      </c>
      <c r="D172" s="55">
        <v>2</v>
      </c>
      <c r="E172" s="55">
        <v>2</v>
      </c>
      <c r="F172" s="56">
        <v>3</v>
      </c>
    </row>
    <row r="173" spans="1:6">
      <c r="B173" s="51"/>
      <c r="F173" s="51"/>
    </row>
    <row r="174" spans="1:6" ht="29">
      <c r="B174" s="52" t="s">
        <v>178</v>
      </c>
      <c r="C174" s="53">
        <v>0.72</v>
      </c>
      <c r="D174" s="54">
        <v>0.71</v>
      </c>
      <c r="E174" s="54">
        <v>0.66</v>
      </c>
      <c r="F174" s="54">
        <v>0.82</v>
      </c>
    </row>
  </sheetData>
  <pageMargins left="0.7" right="0.7" top="0.75" bottom="0.75" header="0.3" footer="0.3"/>
  <pageSetup paperSize="9" orientation="portrait"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F913-AAFD-427D-8F8A-2CD47D62AD43}">
  <sheetPr>
    <pageSetUpPr fitToPage="1"/>
  </sheetPr>
  <dimension ref="B2:O36"/>
  <sheetViews>
    <sheetView showGridLines="0" tabSelected="1" zoomScale="85" zoomScaleNormal="85" workbookViewId="0">
      <selection activeCell="J12" sqref="J12"/>
    </sheetView>
  </sheetViews>
  <sheetFormatPr baseColWidth="10" defaultColWidth="8.453125" defaultRowHeight="14.5"/>
  <cols>
    <col min="1" max="1" width="4.81640625" customWidth="1"/>
    <col min="2" max="2" width="53.81640625" customWidth="1"/>
    <col min="3" max="7" width="17.54296875" customWidth="1"/>
    <col min="8" max="8" width="4" customWidth="1"/>
  </cols>
  <sheetData>
    <row r="2" spans="2:15" ht="18.5">
      <c r="B2" s="282" t="s">
        <v>179</v>
      </c>
      <c r="C2" s="282"/>
      <c r="D2" s="282"/>
      <c r="E2" s="282"/>
      <c r="F2" s="282"/>
      <c r="G2" s="282"/>
    </row>
    <row r="3" spans="2:15" ht="25.5" customHeight="1"/>
    <row r="4" spans="2:15">
      <c r="B4" s="283"/>
      <c r="C4" s="283"/>
      <c r="D4" s="283"/>
      <c r="E4" s="283"/>
      <c r="F4" s="283"/>
      <c r="G4" s="283"/>
    </row>
    <row r="5" spans="2:15" ht="18.5">
      <c r="B5" s="207" t="s">
        <v>180</v>
      </c>
      <c r="C5" s="143">
        <v>2018</v>
      </c>
      <c r="D5" s="143">
        <v>2019</v>
      </c>
      <c r="E5" s="143">
        <v>2020</v>
      </c>
      <c r="F5" s="143">
        <v>2021</v>
      </c>
      <c r="G5" s="143">
        <v>2022</v>
      </c>
      <c r="H5" s="222"/>
      <c r="I5" s="222"/>
      <c r="J5" s="222"/>
      <c r="K5" s="222"/>
      <c r="L5" s="222"/>
      <c r="M5" s="222"/>
      <c r="N5" s="222"/>
      <c r="O5" s="222"/>
    </row>
    <row r="6" spans="2:15" ht="15.5">
      <c r="B6" s="192" t="s">
        <v>82</v>
      </c>
      <c r="C6" s="254">
        <v>2400.2600000000002</v>
      </c>
      <c r="D6" s="255">
        <v>2007</v>
      </c>
      <c r="E6" s="255">
        <v>1973</v>
      </c>
      <c r="F6" s="255">
        <v>2499</v>
      </c>
      <c r="G6" s="255">
        <v>2194</v>
      </c>
      <c r="H6" s="222"/>
      <c r="I6" s="231"/>
      <c r="J6" s="222"/>
      <c r="K6" s="222"/>
      <c r="L6" s="222"/>
      <c r="M6" s="222"/>
      <c r="N6" s="222"/>
      <c r="O6" s="222"/>
    </row>
    <row r="7" spans="2:15" ht="15.5">
      <c r="B7" s="223" t="s">
        <v>181</v>
      </c>
      <c r="C7" s="255">
        <v>1305</v>
      </c>
      <c r="D7" s="255">
        <v>1066</v>
      </c>
      <c r="E7" s="255">
        <v>1075</v>
      </c>
      <c r="F7" s="255">
        <v>1340</v>
      </c>
      <c r="G7" s="255">
        <v>1111.922</v>
      </c>
      <c r="H7" s="222"/>
      <c r="I7" s="231"/>
      <c r="J7" s="222"/>
      <c r="K7" s="222"/>
      <c r="L7" s="222"/>
      <c r="M7" s="222"/>
      <c r="N7" s="222"/>
      <c r="O7" s="222"/>
    </row>
    <row r="8" spans="2:15" ht="15.5">
      <c r="B8" s="223" t="s">
        <v>182</v>
      </c>
      <c r="C8" s="255">
        <v>1045</v>
      </c>
      <c r="D8" s="223">
        <v>918</v>
      </c>
      <c r="E8" s="223">
        <v>873</v>
      </c>
      <c r="F8" s="255">
        <v>1146</v>
      </c>
      <c r="G8" s="255">
        <v>1082</v>
      </c>
      <c r="H8" s="222"/>
      <c r="I8" s="231"/>
      <c r="J8" s="222"/>
      <c r="K8" s="222"/>
      <c r="L8" s="222"/>
      <c r="M8" s="222"/>
      <c r="N8" s="222"/>
      <c r="O8" s="222"/>
    </row>
    <row r="9" spans="2:15" ht="15.5">
      <c r="B9" s="223" t="s">
        <v>183</v>
      </c>
      <c r="C9" s="255">
        <v>49.776000000000003</v>
      </c>
      <c r="D9" s="255">
        <v>24.04</v>
      </c>
      <c r="E9" s="255">
        <v>24.686</v>
      </c>
      <c r="F9" s="208">
        <v>13</v>
      </c>
      <c r="G9" s="256">
        <v>0</v>
      </c>
      <c r="H9" s="222"/>
      <c r="I9" s="231"/>
      <c r="J9" s="222"/>
      <c r="K9" s="222"/>
      <c r="L9" s="222"/>
      <c r="M9" s="222"/>
      <c r="N9" s="222"/>
      <c r="O9" s="222"/>
    </row>
    <row r="10" spans="2:15" ht="15.5">
      <c r="B10" s="192" t="s">
        <v>86</v>
      </c>
      <c r="C10" s="255">
        <v>208</v>
      </c>
      <c r="D10" s="223">
        <v>188</v>
      </c>
      <c r="E10" s="223">
        <v>143</v>
      </c>
      <c r="F10" s="255">
        <v>147</v>
      </c>
      <c r="G10" s="255">
        <v>90</v>
      </c>
      <c r="H10" s="222"/>
      <c r="I10" s="231"/>
      <c r="J10" s="222"/>
      <c r="K10" s="222"/>
      <c r="L10" s="222"/>
      <c r="M10" s="222"/>
      <c r="N10" s="222"/>
      <c r="O10" s="222"/>
    </row>
    <row r="11" spans="2:15" ht="15.5">
      <c r="B11" s="223" t="s">
        <v>184</v>
      </c>
      <c r="C11" s="255">
        <v>2875</v>
      </c>
      <c r="D11" s="255">
        <v>2506</v>
      </c>
      <c r="E11" s="255">
        <v>2181</v>
      </c>
      <c r="F11" s="255">
        <v>2404</v>
      </c>
      <c r="G11" s="255">
        <v>1912.08</v>
      </c>
      <c r="H11" s="222"/>
      <c r="I11" s="231"/>
      <c r="J11" s="222"/>
      <c r="K11" s="222"/>
      <c r="L11" s="222"/>
      <c r="M11" s="222"/>
      <c r="N11" s="222"/>
      <c r="O11" s="222"/>
    </row>
    <row r="12" spans="2:15" ht="15.5">
      <c r="B12" s="192" t="s">
        <v>88</v>
      </c>
      <c r="C12" s="194">
        <v>5483</v>
      </c>
      <c r="D12" s="194">
        <v>4702</v>
      </c>
      <c r="E12" s="194">
        <v>4297</v>
      </c>
      <c r="F12" s="194">
        <v>5050</v>
      </c>
      <c r="G12" s="194">
        <v>4196</v>
      </c>
      <c r="H12" s="222"/>
      <c r="I12" s="231"/>
      <c r="J12" s="222"/>
      <c r="K12" s="222"/>
      <c r="L12" s="222"/>
      <c r="M12" s="222"/>
      <c r="N12" s="222"/>
      <c r="O12" s="222"/>
    </row>
    <row r="13" spans="2:15" ht="15.5">
      <c r="B13" s="8"/>
      <c r="C13" s="257"/>
      <c r="D13" s="257"/>
      <c r="E13" s="257"/>
      <c r="F13" s="257"/>
      <c r="G13" s="257"/>
      <c r="H13" s="222"/>
      <c r="I13" s="231"/>
      <c r="J13" s="222"/>
      <c r="K13" s="222"/>
      <c r="L13" s="222"/>
      <c r="M13" s="222"/>
      <c r="N13" s="222"/>
      <c r="O13" s="222"/>
    </row>
    <row r="14" spans="2:15" ht="15.5">
      <c r="B14" s="195"/>
      <c r="C14" s="257"/>
      <c r="D14" s="257"/>
      <c r="E14" s="257"/>
      <c r="F14" s="257"/>
      <c r="G14" s="257"/>
      <c r="H14" s="222"/>
      <c r="I14" s="231"/>
      <c r="J14" s="222"/>
      <c r="K14" s="222"/>
      <c r="L14" s="222"/>
      <c r="M14" s="222"/>
      <c r="N14" s="222"/>
      <c r="O14" s="222"/>
    </row>
    <row r="15" spans="2:15" ht="17.5">
      <c r="B15" s="142" t="s">
        <v>185</v>
      </c>
      <c r="C15" s="143">
        <v>2018</v>
      </c>
      <c r="D15" s="143">
        <v>2019</v>
      </c>
      <c r="E15" s="143">
        <v>2020</v>
      </c>
      <c r="F15" s="143">
        <v>2021</v>
      </c>
      <c r="G15" s="143">
        <v>2022</v>
      </c>
      <c r="H15" s="222"/>
      <c r="I15" s="231"/>
      <c r="J15" s="222"/>
      <c r="K15" s="222"/>
      <c r="L15" s="222"/>
      <c r="M15" s="222"/>
      <c r="N15" s="222"/>
      <c r="O15" s="222"/>
    </row>
    <row r="16" spans="2:15" ht="15.5">
      <c r="B16" s="209" t="s">
        <v>186</v>
      </c>
      <c r="C16" s="255">
        <f>5230.18576133101/1000</f>
        <v>5.2301857613310103</v>
      </c>
      <c r="D16" s="255">
        <f>8471.5296158162/1000</f>
        <v>8.4715296158162001</v>
      </c>
      <c r="E16" s="255">
        <f>10147.8470833133/1000</f>
        <v>10.1478470833133</v>
      </c>
      <c r="F16" s="255">
        <f>13234.655143069/1000</f>
        <v>13.234655143069</v>
      </c>
      <c r="G16" s="255">
        <v>13.263999999999999</v>
      </c>
      <c r="H16" s="222"/>
      <c r="I16" s="231"/>
      <c r="J16" s="222"/>
      <c r="K16" s="222"/>
      <c r="L16" s="222"/>
      <c r="M16" s="222"/>
      <c r="N16" s="222"/>
      <c r="O16" s="222"/>
    </row>
    <row r="17" spans="2:15" ht="15.5">
      <c r="B17" s="209"/>
      <c r="C17" s="255"/>
      <c r="D17" s="255"/>
      <c r="E17" s="255"/>
      <c r="F17" s="255"/>
      <c r="G17" s="255"/>
      <c r="H17" s="222"/>
      <c r="I17" s="231"/>
      <c r="J17" s="222"/>
      <c r="K17" s="222"/>
      <c r="L17" s="222"/>
      <c r="M17" s="222"/>
      <c r="N17" s="222"/>
      <c r="O17" s="222"/>
    </row>
    <row r="18" spans="2:15" ht="14.5" customHeight="1">
      <c r="B18" s="284" t="s">
        <v>187</v>
      </c>
      <c r="C18" s="284"/>
      <c r="D18" s="284"/>
      <c r="E18" s="284"/>
      <c r="F18" s="284"/>
      <c r="G18" s="284"/>
      <c r="H18" s="222"/>
      <c r="I18" s="231"/>
      <c r="J18" s="222"/>
      <c r="K18" s="222"/>
      <c r="L18" s="222"/>
      <c r="M18" s="222"/>
      <c r="N18" s="222"/>
      <c r="O18" s="222"/>
    </row>
    <row r="19" spans="2:15" ht="15.5">
      <c r="B19" s="284"/>
      <c r="C19" s="284"/>
      <c r="D19" s="284"/>
      <c r="E19" s="284"/>
      <c r="F19" s="284"/>
      <c r="G19" s="284"/>
      <c r="H19" s="222"/>
      <c r="I19" s="231"/>
      <c r="J19" s="222"/>
      <c r="K19" s="222"/>
      <c r="L19" s="222"/>
      <c r="M19" s="222"/>
      <c r="N19" s="222"/>
      <c r="O19" s="222"/>
    </row>
    <row r="20" spans="2:15" ht="15.5">
      <c r="B20" s="284"/>
      <c r="C20" s="284"/>
      <c r="D20" s="284"/>
      <c r="E20" s="284"/>
      <c r="F20" s="284"/>
      <c r="G20" s="284"/>
      <c r="H20" s="222"/>
      <c r="I20" s="231"/>
      <c r="J20" s="222"/>
      <c r="K20" s="222"/>
      <c r="L20" s="222"/>
      <c r="M20" s="222"/>
      <c r="N20" s="222"/>
      <c r="O20" s="222"/>
    </row>
    <row r="21" spans="2:15" ht="15.5">
      <c r="B21" s="222"/>
      <c r="C21" s="222"/>
      <c r="D21" s="222"/>
      <c r="E21" s="222"/>
      <c r="F21" s="222"/>
      <c r="G21" s="222"/>
      <c r="H21" s="222"/>
      <c r="I21" s="231"/>
      <c r="J21" s="222"/>
      <c r="K21" s="222"/>
      <c r="L21" s="222"/>
      <c r="M21" s="222"/>
      <c r="N21" s="222"/>
      <c r="O21" s="222"/>
    </row>
    <row r="22" spans="2:15" s="100" customFormat="1" ht="17.5">
      <c r="B22" s="141" t="s">
        <v>188</v>
      </c>
      <c r="C22" s="210">
        <v>2018</v>
      </c>
      <c r="D22" s="210">
        <v>2019</v>
      </c>
      <c r="E22" s="210">
        <v>2020</v>
      </c>
      <c r="F22" s="210">
        <v>2021</v>
      </c>
      <c r="G22" s="210">
        <v>2022</v>
      </c>
      <c r="H22" s="258"/>
      <c r="I22" s="231"/>
      <c r="J22" s="258"/>
      <c r="K22" s="258"/>
      <c r="L22" s="258"/>
      <c r="M22" s="258"/>
      <c r="N22" s="258"/>
      <c r="O22" s="258"/>
    </row>
    <row r="23" spans="2:15" ht="17.5">
      <c r="B23" s="223" t="s">
        <v>189</v>
      </c>
      <c r="C23" s="259">
        <v>1.9</v>
      </c>
      <c r="D23" s="260">
        <v>1.89</v>
      </c>
      <c r="E23" s="260">
        <v>1.97</v>
      </c>
      <c r="F23" s="211">
        <v>1.85</v>
      </c>
      <c r="G23" s="211">
        <v>1.75</v>
      </c>
      <c r="H23" s="222"/>
      <c r="I23" s="231"/>
      <c r="J23" s="222"/>
      <c r="K23" s="222"/>
      <c r="L23" s="222"/>
      <c r="M23" s="222"/>
      <c r="N23" s="222"/>
      <c r="O23" s="222"/>
    </row>
    <row r="24" spans="2:15" ht="15.5">
      <c r="B24" s="222"/>
      <c r="C24" s="222"/>
      <c r="D24" s="222"/>
      <c r="E24" s="222"/>
      <c r="F24" s="222"/>
      <c r="G24" s="222"/>
      <c r="H24" s="222"/>
      <c r="I24" s="222"/>
      <c r="J24" s="222"/>
      <c r="K24" s="222"/>
      <c r="L24" s="222"/>
      <c r="M24" s="222"/>
      <c r="N24" s="222"/>
      <c r="O24" s="222"/>
    </row>
    <row r="25" spans="2:15" ht="15.5">
      <c r="B25" s="222"/>
      <c r="C25" s="222"/>
      <c r="D25" s="222"/>
      <c r="E25" s="222"/>
      <c r="F25" s="222"/>
      <c r="G25" s="222"/>
      <c r="H25" s="222"/>
      <c r="I25" s="222"/>
      <c r="J25" s="222"/>
      <c r="K25" s="222"/>
      <c r="L25" s="222"/>
      <c r="M25" s="222"/>
      <c r="N25" s="222"/>
      <c r="O25" s="222"/>
    </row>
    <row r="26" spans="2:15" ht="15.5">
      <c r="B26" s="222"/>
      <c r="C26" s="222"/>
      <c r="D26" s="222"/>
      <c r="E26" s="222"/>
      <c r="F26" s="222"/>
      <c r="G26" s="222"/>
      <c r="H26" s="222"/>
      <c r="I26" s="232"/>
      <c r="J26" s="222"/>
      <c r="K26" s="222"/>
      <c r="L26" s="222"/>
      <c r="M26" s="222"/>
      <c r="N26" s="222"/>
      <c r="O26" s="222"/>
    </row>
    <row r="27" spans="2:15" ht="15.5">
      <c r="B27" s="222" t="s">
        <v>190</v>
      </c>
      <c r="C27" s="222"/>
      <c r="D27" s="222"/>
      <c r="E27" s="222"/>
      <c r="F27" s="222"/>
      <c r="G27" s="222"/>
      <c r="H27" s="222"/>
      <c r="I27" s="232"/>
      <c r="J27" s="222"/>
      <c r="K27" s="222"/>
      <c r="L27" s="222"/>
      <c r="M27" s="222"/>
      <c r="N27" s="222"/>
      <c r="O27" s="222"/>
    </row>
    <row r="28" spans="2:15" ht="15.5">
      <c r="B28" s="222" t="s">
        <v>191</v>
      </c>
      <c r="C28" s="222"/>
      <c r="D28" s="222"/>
      <c r="E28" s="222"/>
      <c r="F28" s="222"/>
      <c r="G28" s="222"/>
      <c r="H28" s="222"/>
      <c r="I28" s="222"/>
      <c r="J28" s="222"/>
      <c r="K28" s="222"/>
      <c r="L28" s="222"/>
      <c r="M28" s="222"/>
      <c r="N28" s="222"/>
      <c r="O28" s="222"/>
    </row>
    <row r="29" spans="2:15" ht="15.5">
      <c r="B29" s="222" t="s">
        <v>192</v>
      </c>
      <c r="C29" s="222"/>
      <c r="D29" s="222"/>
      <c r="E29" s="222"/>
      <c r="F29" s="222"/>
      <c r="G29" s="222"/>
      <c r="H29" s="222"/>
      <c r="I29" s="222"/>
      <c r="J29" s="222"/>
      <c r="K29" s="222"/>
      <c r="L29" s="222"/>
      <c r="M29" s="222"/>
      <c r="N29" s="222"/>
      <c r="O29" s="222"/>
    </row>
    <row r="30" spans="2:15" ht="15.5">
      <c r="B30" s="222" t="s">
        <v>193</v>
      </c>
      <c r="C30" s="222"/>
      <c r="D30" s="222"/>
      <c r="E30" s="222"/>
      <c r="F30" s="222"/>
      <c r="G30" s="222"/>
      <c r="H30" s="222"/>
      <c r="I30" s="222"/>
      <c r="J30" s="222"/>
      <c r="K30" s="222"/>
      <c r="L30" s="222"/>
      <c r="M30" s="222"/>
      <c r="N30" s="222"/>
      <c r="O30" s="222"/>
    </row>
    <row r="31" spans="2:15" ht="17.5">
      <c r="B31" s="223" t="s">
        <v>194</v>
      </c>
      <c r="C31" s="222"/>
      <c r="D31" s="222"/>
      <c r="E31" s="222"/>
      <c r="F31" s="222"/>
      <c r="G31" s="222"/>
      <c r="H31" s="222"/>
      <c r="I31" s="222"/>
      <c r="J31" s="222"/>
      <c r="K31" s="222"/>
      <c r="L31" s="222"/>
      <c r="M31" s="222"/>
      <c r="N31" s="222"/>
      <c r="O31" s="222"/>
    </row>
    <row r="32" spans="2:15" ht="17.5">
      <c r="B32" s="223" t="s">
        <v>195</v>
      </c>
      <c r="C32" s="222"/>
      <c r="D32" s="222"/>
      <c r="E32" s="222"/>
      <c r="F32" s="222"/>
      <c r="G32" s="222"/>
      <c r="H32" s="222"/>
      <c r="I32" s="222"/>
      <c r="J32" s="222"/>
      <c r="K32" s="222"/>
      <c r="L32" s="222"/>
      <c r="M32" s="222"/>
      <c r="N32" s="222"/>
      <c r="O32" s="222"/>
    </row>
    <row r="33" spans="2:15" ht="15.5">
      <c r="B33" s="222" t="s">
        <v>196</v>
      </c>
      <c r="C33" s="222"/>
      <c r="D33" s="222"/>
      <c r="E33" s="222"/>
      <c r="F33" s="222"/>
      <c r="G33" s="222"/>
      <c r="H33" s="222"/>
      <c r="I33" s="222"/>
      <c r="J33" s="222"/>
      <c r="K33" s="222"/>
      <c r="L33" s="222"/>
      <c r="M33" s="222"/>
      <c r="N33" s="222"/>
      <c r="O33" s="222"/>
    </row>
    <row r="34" spans="2:15" ht="15.5">
      <c r="B34" s="222" t="s">
        <v>197</v>
      </c>
      <c r="C34" s="222"/>
      <c r="D34" s="222"/>
      <c r="E34" s="222"/>
      <c r="F34" s="222"/>
      <c r="G34" s="222"/>
      <c r="H34" s="222"/>
      <c r="I34" s="222"/>
      <c r="J34" s="222"/>
      <c r="K34" s="222"/>
      <c r="L34" s="222"/>
      <c r="M34" s="222"/>
      <c r="N34" s="222"/>
      <c r="O34" s="222"/>
    </row>
    <row r="35" spans="2:15" ht="54.75" customHeight="1">
      <c r="B35" s="285" t="s">
        <v>198</v>
      </c>
      <c r="C35" s="285"/>
      <c r="D35" s="285"/>
      <c r="E35" s="285"/>
      <c r="F35" s="285"/>
      <c r="G35" s="285"/>
      <c r="H35" s="285"/>
      <c r="I35" s="285"/>
      <c r="J35" s="285"/>
      <c r="K35" s="285"/>
      <c r="L35" s="285"/>
      <c r="M35" s="285"/>
      <c r="N35" s="285"/>
      <c r="O35" s="285"/>
    </row>
    <row r="36" spans="2:15" ht="15.5">
      <c r="B36" s="222"/>
      <c r="C36" s="222"/>
      <c r="D36" s="222"/>
      <c r="E36" s="222"/>
      <c r="F36" s="222"/>
      <c r="G36" s="222"/>
      <c r="H36" s="222"/>
      <c r="I36" s="222"/>
      <c r="J36" s="222"/>
      <c r="K36" s="222"/>
      <c r="L36" s="222"/>
      <c r="M36" s="222"/>
      <c r="N36" s="222"/>
      <c r="O36" s="222"/>
    </row>
  </sheetData>
  <mergeCells count="4">
    <mergeCell ref="B2:G2"/>
    <mergeCell ref="B4:G4"/>
    <mergeCell ref="B18:G20"/>
    <mergeCell ref="B35:O35"/>
  </mergeCells>
  <pageMargins left="0.23622047244094491" right="0.23622047244094491" top="0.74803149606299213" bottom="0.74803149606299213" header="0.31496062992125984" footer="0.31496062992125984"/>
  <pageSetup paperSize="9" scale="45" orientation="landscape" r:id="rId1"/>
  <headerFooter>
    <oddHeader>&amp;LSustainability Data Pack 2022&amp;CRHI Magnesita&amp;R&amp;G</oddHeader>
    <oddFooter>&amp;R&amp;P/&amp;N</oddFooter>
  </headerFooter>
  <drawing r:id="rId2"/>
  <legacyDrawingHF r:id="rId3"/>
  <pictur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80146-B8FA-42B5-A44D-C98E0F821780}">
  <sheetPr>
    <pageSetUpPr fitToPage="1"/>
  </sheetPr>
  <dimension ref="A2:I27"/>
  <sheetViews>
    <sheetView showGridLines="0" zoomScale="85" zoomScaleNormal="85" workbookViewId="0">
      <selection activeCell="L11" sqref="L11"/>
    </sheetView>
  </sheetViews>
  <sheetFormatPr baseColWidth="10" defaultColWidth="8.453125" defaultRowHeight="14.5"/>
  <cols>
    <col min="1" max="1" width="4.81640625" customWidth="1"/>
    <col min="2" max="2" width="42.453125" customWidth="1"/>
    <col min="3" max="7" width="17.453125" bestFit="1" customWidth="1"/>
    <col min="8" max="8" width="4.1796875" customWidth="1"/>
  </cols>
  <sheetData>
    <row r="2" spans="2:9" ht="18.5">
      <c r="B2" s="282" t="s">
        <v>4</v>
      </c>
      <c r="C2" s="282"/>
      <c r="D2" s="282"/>
      <c r="E2" s="282"/>
      <c r="F2" s="282"/>
      <c r="G2" s="282"/>
      <c r="H2" s="29"/>
    </row>
    <row r="5" spans="2:9" ht="21.75" customHeight="1">
      <c r="B5" s="142" t="s">
        <v>199</v>
      </c>
      <c r="C5" s="143">
        <v>2018</v>
      </c>
      <c r="D5" s="143">
        <v>2019</v>
      </c>
      <c r="E5" s="143">
        <v>2020</v>
      </c>
      <c r="F5" s="143">
        <v>2021</v>
      </c>
      <c r="G5" s="143">
        <v>2022</v>
      </c>
    </row>
    <row r="6" spans="2:9" ht="19.399999999999999" customHeight="1">
      <c r="B6" s="261" t="s">
        <v>200</v>
      </c>
      <c r="C6" s="255">
        <v>5717.6729999999998</v>
      </c>
      <c r="D6" s="255">
        <v>5227</v>
      </c>
      <c r="E6" s="255">
        <v>4577</v>
      </c>
      <c r="F6" s="255">
        <v>5163</v>
      </c>
      <c r="G6" s="255">
        <v>4842</v>
      </c>
      <c r="I6" s="233"/>
    </row>
    <row r="7" spans="2:9" ht="19.399999999999999" customHeight="1">
      <c r="B7" s="262" t="s">
        <v>45</v>
      </c>
      <c r="C7" s="259">
        <v>2</v>
      </c>
      <c r="D7" s="260">
        <v>1.97</v>
      </c>
      <c r="E7" s="260">
        <v>2.0299999999999998</v>
      </c>
      <c r="F7" s="259">
        <v>1.9</v>
      </c>
      <c r="G7" s="260">
        <v>2.02</v>
      </c>
      <c r="I7" s="233"/>
    </row>
    <row r="8" spans="2:9" ht="21.75" customHeight="1">
      <c r="I8" s="233"/>
    </row>
    <row r="9" spans="2:9" ht="21.75" customHeight="1">
      <c r="I9" s="233"/>
    </row>
    <row r="10" spans="2:9" ht="21.75" customHeight="1">
      <c r="B10" s="142" t="s">
        <v>201</v>
      </c>
      <c r="C10" s="143">
        <v>2018</v>
      </c>
      <c r="D10" s="143">
        <v>2019</v>
      </c>
      <c r="E10" s="143">
        <v>2020</v>
      </c>
      <c r="F10" s="143">
        <v>2021</v>
      </c>
      <c r="G10" s="143">
        <v>2022</v>
      </c>
      <c r="H10" s="137"/>
      <c r="I10" s="233"/>
    </row>
    <row r="11" spans="2:9" ht="18" customHeight="1">
      <c r="B11" s="223" t="s">
        <v>202</v>
      </c>
      <c r="C11" s="263">
        <v>0.52335291416870899</v>
      </c>
      <c r="D11" s="263">
        <v>0.53338568797732544</v>
      </c>
      <c r="E11" s="263">
        <v>0.53385623393027171</v>
      </c>
      <c r="F11" s="263">
        <v>0.48800735843582665</v>
      </c>
      <c r="G11" s="263">
        <v>0.4372910136168256</v>
      </c>
      <c r="H11" s="101"/>
      <c r="I11" s="233"/>
    </row>
    <row r="12" spans="2:9" ht="18" customHeight="1">
      <c r="B12" s="223" t="s">
        <v>119</v>
      </c>
      <c r="C12" s="263">
        <v>0.12253916817830346</v>
      </c>
      <c r="D12" s="263">
        <v>0.13047226762974945</v>
      </c>
      <c r="E12" s="263">
        <v>0.11401496158689539</v>
      </c>
      <c r="F12" s="263">
        <v>0.10402669545172107</v>
      </c>
      <c r="G12" s="263">
        <v>0.10947919317553306</v>
      </c>
      <c r="I12" s="233"/>
    </row>
    <row r="13" spans="2:9" ht="18" customHeight="1">
      <c r="B13" s="223" t="s">
        <v>120</v>
      </c>
      <c r="C13" s="263">
        <v>0.17410438174005147</v>
      </c>
      <c r="D13" s="263">
        <v>0.1630957654950928</v>
      </c>
      <c r="E13" s="263">
        <v>0.1646601045790656</v>
      </c>
      <c r="F13" s="263">
        <v>0.16722146435844942</v>
      </c>
      <c r="G13" s="263">
        <v>0.19252682323716169</v>
      </c>
      <c r="I13" s="233"/>
    </row>
    <row r="14" spans="2:9" ht="18" customHeight="1">
      <c r="B14" s="223" t="s">
        <v>121</v>
      </c>
      <c r="C14" s="263">
        <v>1.3661643344510085E-2</v>
      </c>
      <c r="D14" s="263">
        <v>1.389505155771637E-2</v>
      </c>
      <c r="E14" s="263">
        <v>1.3506178243759747E-2</v>
      </c>
      <c r="F14" s="263">
        <v>1.189817599640009E-2</v>
      </c>
      <c r="G14" s="263">
        <v>1.5553429585647009E-2</v>
      </c>
      <c r="I14" s="233"/>
    </row>
    <row r="15" spans="2:9" ht="18" customHeight="1">
      <c r="B15" s="223" t="s">
        <v>107</v>
      </c>
      <c r="C15" s="263">
        <v>2.7552688804077319E-3</v>
      </c>
      <c r="D15" s="263">
        <v>4.4515281195948641E-3</v>
      </c>
      <c r="E15" s="263">
        <v>4.5949223841309367E-3</v>
      </c>
      <c r="F15" s="263">
        <v>4.265187675154992E-3</v>
      </c>
      <c r="G15" s="263">
        <v>4.8631622364898206E-3</v>
      </c>
      <c r="I15" s="233"/>
    </row>
    <row r="16" spans="2:9" ht="18" customHeight="1">
      <c r="B16" s="223" t="s">
        <v>122</v>
      </c>
      <c r="C16" s="263">
        <v>0.16358662368801813</v>
      </c>
      <c r="D16" s="263">
        <v>0.1546996992205211</v>
      </c>
      <c r="E16" s="263">
        <v>0.16936759927587675</v>
      </c>
      <c r="F16" s="263">
        <v>0.22053388464373827</v>
      </c>
      <c r="G16" s="263">
        <v>0.2351028198072824</v>
      </c>
      <c r="I16" s="233"/>
    </row>
    <row r="17" spans="1:9" ht="21.75" customHeight="1">
      <c r="B17" s="104"/>
      <c r="C17" s="106"/>
      <c r="D17" s="106"/>
      <c r="E17" s="106"/>
      <c r="F17" s="106"/>
      <c r="G17" s="106"/>
    </row>
    <row r="18" spans="1:9" ht="21.75" customHeight="1">
      <c r="B18" s="141" t="s">
        <v>203</v>
      </c>
      <c r="C18" s="143">
        <v>2018</v>
      </c>
      <c r="D18" s="143">
        <v>2019</v>
      </c>
      <c r="E18" s="143">
        <v>2020</v>
      </c>
      <c r="F18" s="143">
        <v>2021</v>
      </c>
      <c r="G18" s="143">
        <v>2022</v>
      </c>
    </row>
    <row r="19" spans="1:9" ht="21.75" customHeight="1">
      <c r="B19" s="223" t="s">
        <v>204</v>
      </c>
      <c r="C19" s="263"/>
      <c r="D19" s="263"/>
      <c r="E19" s="263"/>
      <c r="F19" s="263"/>
      <c r="G19" s="263">
        <v>0.08</v>
      </c>
      <c r="I19" s="233"/>
    </row>
    <row r="20" spans="1:9" ht="21.75" customHeight="1">
      <c r="B20" s="223" t="s">
        <v>205</v>
      </c>
      <c r="C20" s="263"/>
      <c r="D20" s="263"/>
      <c r="E20" s="263"/>
      <c r="F20" s="263"/>
      <c r="G20" s="263">
        <v>0.92</v>
      </c>
      <c r="I20" s="233"/>
    </row>
    <row r="21" spans="1:9" ht="21.75" customHeight="1"/>
    <row r="22" spans="1:9" ht="21.75" customHeight="1">
      <c r="A22" s="222" t="s">
        <v>190</v>
      </c>
    </row>
    <row r="23" spans="1:9" ht="21.75" customHeight="1">
      <c r="B23" s="222" t="s">
        <v>206</v>
      </c>
    </row>
    <row r="24" spans="1:9" ht="21.75" customHeight="1">
      <c r="B24" s="222" t="s">
        <v>207</v>
      </c>
    </row>
    <row r="25" spans="1:9" ht="21.75" customHeight="1">
      <c r="B25" s="222" t="s">
        <v>191</v>
      </c>
    </row>
    <row r="26" spans="1:9" ht="21.75" customHeight="1">
      <c r="B26" s="222" t="s">
        <v>208</v>
      </c>
    </row>
    <row r="27" spans="1:9" ht="21.75" customHeight="1">
      <c r="B27" s="222" t="s">
        <v>209</v>
      </c>
    </row>
  </sheetData>
  <mergeCells count="1">
    <mergeCell ref="B2:G2"/>
  </mergeCells>
  <phoneticPr fontId="9" type="noConversion"/>
  <pageMargins left="0.23622047244094491" right="0.23622047244094491" top="0.74803149606299213" bottom="0.74803149606299213" header="0.31496062992125984" footer="0.31496062992125984"/>
  <pageSetup paperSize="9" orientation="landscape" r:id="rId1"/>
  <headerFooter>
    <oddHeader>&amp;LSustainability Data Pack 2022&amp;CRHI Magnesita&amp;R&amp;G</oddHeader>
    <oddFooter>&amp;R&amp;P/&amp;N</oddFooter>
  </headerFooter>
  <drawing r:id="rId2"/>
  <legacyDrawingHF r:id="rId3"/>
  <pictur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1C38-0550-4065-B431-9E4453FC4DCC}">
  <sheetPr>
    <pageSetUpPr fitToPage="1"/>
  </sheetPr>
  <dimension ref="A1:O17"/>
  <sheetViews>
    <sheetView showGridLines="0" zoomScale="85" zoomScaleNormal="85" workbookViewId="0">
      <selection activeCell="L11" sqref="L11"/>
    </sheetView>
  </sheetViews>
  <sheetFormatPr baseColWidth="10" defaultColWidth="8.453125" defaultRowHeight="14.5"/>
  <cols>
    <col min="1" max="1" width="4.81640625" customWidth="1"/>
    <col min="2" max="2" width="50.453125" bestFit="1" customWidth="1"/>
    <col min="3" max="6" width="13.453125" bestFit="1" customWidth="1"/>
    <col min="7" max="7" width="15" bestFit="1" customWidth="1"/>
    <col min="8" max="8" width="15.453125" customWidth="1"/>
    <col min="9" max="9" width="8.453125" customWidth="1"/>
  </cols>
  <sheetData>
    <row r="1" spans="1:15" ht="17.25" customHeight="1"/>
    <row r="2" spans="1:15" ht="24" customHeight="1">
      <c r="A2" s="5"/>
      <c r="B2" s="282" t="s">
        <v>210</v>
      </c>
      <c r="C2" s="282"/>
      <c r="D2" s="282"/>
      <c r="E2" s="282"/>
      <c r="F2" s="282"/>
      <c r="G2" s="29"/>
      <c r="H2" s="29"/>
      <c r="I2" s="4"/>
      <c r="J2" s="4"/>
      <c r="K2" s="4"/>
      <c r="L2" s="4"/>
      <c r="M2" s="4"/>
      <c r="N2" s="4"/>
      <c r="O2" s="4"/>
    </row>
    <row r="5" spans="1:15">
      <c r="B5" s="145"/>
      <c r="C5" s="146">
        <v>2018</v>
      </c>
      <c r="D5" s="146">
        <v>2019</v>
      </c>
      <c r="E5" s="146">
        <v>2020</v>
      </c>
      <c r="F5" s="140">
        <v>2021</v>
      </c>
      <c r="G5" s="147">
        <v>2022</v>
      </c>
    </row>
    <row r="6" spans="1:15" ht="15.5">
      <c r="B6" s="223" t="s">
        <v>211</v>
      </c>
      <c r="C6" s="264">
        <v>3.5000000000000003E-2</v>
      </c>
      <c r="D6" s="265">
        <v>4.2000000000000003E-2</v>
      </c>
      <c r="E6" s="265">
        <v>0.05</v>
      </c>
      <c r="F6" s="265">
        <v>6.8000000000000005E-2</v>
      </c>
      <c r="G6" s="265">
        <v>0.105</v>
      </c>
    </row>
    <row r="9" spans="1:15">
      <c r="B9" s="148"/>
      <c r="C9" s="96">
        <v>2018</v>
      </c>
      <c r="D9" s="96">
        <v>2019</v>
      </c>
      <c r="E9" s="96">
        <v>2020</v>
      </c>
      <c r="F9" s="96">
        <v>2021</v>
      </c>
      <c r="G9" s="96">
        <v>2022</v>
      </c>
    </row>
    <row r="10" spans="1:15" ht="15.5">
      <c r="B10" s="223" t="s">
        <v>212</v>
      </c>
      <c r="C10" s="266">
        <v>35787</v>
      </c>
      <c r="D10" s="266">
        <v>42012</v>
      </c>
      <c r="E10" s="266">
        <v>90937</v>
      </c>
      <c r="F10" s="266">
        <v>165533</v>
      </c>
      <c r="G10" s="266">
        <v>225533</v>
      </c>
    </row>
    <row r="11" spans="1:15" ht="17.5">
      <c r="B11" s="223" t="s">
        <v>213</v>
      </c>
      <c r="C11" s="266">
        <f>+C10*1.8</f>
        <v>64416.6</v>
      </c>
      <c r="D11" s="266">
        <f t="shared" ref="D11" si="0">+D10*1.8</f>
        <v>75621.600000000006</v>
      </c>
      <c r="E11" s="266">
        <v>145633</v>
      </c>
      <c r="F11" s="266">
        <v>274104</v>
      </c>
      <c r="G11" s="266">
        <v>343171</v>
      </c>
      <c r="H11" s="137"/>
    </row>
    <row r="13" spans="1:15" ht="15.5">
      <c r="B13" s="222"/>
      <c r="C13" s="102"/>
    </row>
    <row r="14" spans="1:15" ht="15.5">
      <c r="B14" s="222" t="s">
        <v>214</v>
      </c>
    </row>
    <row r="15" spans="1:15" ht="15.5">
      <c r="B15" s="222" t="s">
        <v>191</v>
      </c>
    </row>
    <row r="16" spans="1:15" ht="15.5">
      <c r="B16" s="222" t="s">
        <v>215</v>
      </c>
    </row>
    <row r="17" spans="2:2" ht="15.5">
      <c r="B17" s="222" t="s">
        <v>216</v>
      </c>
    </row>
  </sheetData>
  <mergeCells count="1">
    <mergeCell ref="B2:F2"/>
  </mergeCells>
  <pageMargins left="0.23622047244094491" right="0.23622047244094491" top="0.74803149606299213" bottom="0.74803149606299213" header="0.31496062992125984" footer="0.31496062992125984"/>
  <pageSetup paperSize="9" scale="95" orientation="landscape" r:id="rId1"/>
  <headerFooter>
    <oddHeader>&amp;LSustainability Data Pack 2022&amp;CRHI Magnesita&amp;R&amp;G</oddHeader>
    <oddFooter>&amp;R&amp;P/&amp;N</oddFooter>
  </headerFooter>
  <drawing r:id="rId2"/>
  <legacyDrawingHF r:id="rId3"/>
  <pictur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478BE-47CC-4A7B-8C4B-B1C1B262CC57}">
  <sheetPr>
    <pageSetUpPr fitToPage="1"/>
  </sheetPr>
  <dimension ref="B2:I14"/>
  <sheetViews>
    <sheetView showGridLines="0" zoomScale="85" zoomScaleNormal="85" workbookViewId="0">
      <selection activeCell="L11" sqref="L11"/>
    </sheetView>
  </sheetViews>
  <sheetFormatPr baseColWidth="10" defaultColWidth="8.453125" defaultRowHeight="14.5"/>
  <cols>
    <col min="1" max="1" width="4.81640625" customWidth="1"/>
    <col min="2" max="2" width="56.453125" bestFit="1" customWidth="1"/>
    <col min="3" max="6" width="11.453125" bestFit="1" customWidth="1"/>
    <col min="7" max="7" width="10.453125" bestFit="1" customWidth="1"/>
    <col min="8" max="8" width="4" customWidth="1"/>
  </cols>
  <sheetData>
    <row r="2" spans="2:9" ht="18.5">
      <c r="B2" s="282" t="s">
        <v>9</v>
      </c>
      <c r="C2" s="282"/>
      <c r="D2" s="282"/>
      <c r="E2" s="282"/>
      <c r="F2" s="282"/>
      <c r="G2" s="282"/>
    </row>
    <row r="4" spans="2:9">
      <c r="B4" s="97"/>
    </row>
    <row r="6" spans="2:9" ht="15.5">
      <c r="B6" s="143" t="s">
        <v>217</v>
      </c>
      <c r="C6" s="143">
        <v>2018</v>
      </c>
      <c r="D6" s="143">
        <v>2019</v>
      </c>
      <c r="E6" s="143">
        <v>2020</v>
      </c>
      <c r="F6" s="143">
        <v>2021</v>
      </c>
      <c r="G6" s="143">
        <v>2022</v>
      </c>
    </row>
    <row r="7" spans="2:9" ht="18.5">
      <c r="B7" s="223" t="s">
        <v>218</v>
      </c>
      <c r="C7" s="266">
        <v>10323.034866266</v>
      </c>
      <c r="D7" s="266">
        <v>17709.776666265996</v>
      </c>
      <c r="E7" s="266">
        <v>8269.2475662659999</v>
      </c>
      <c r="F7" s="266">
        <v>5163.4627216529907</v>
      </c>
      <c r="G7" s="266">
        <v>9800</v>
      </c>
      <c r="H7" s="49"/>
      <c r="I7" s="233"/>
    </row>
    <row r="8" spans="2:9" ht="15.5">
      <c r="B8" s="223" t="s">
        <v>219</v>
      </c>
      <c r="C8" s="266">
        <v>108953.63705831367</v>
      </c>
      <c r="D8" s="266">
        <v>89113.699328609931</v>
      </c>
      <c r="E8" s="266">
        <v>98303.644278609921</v>
      </c>
      <c r="F8" s="266">
        <v>103296.74419646422</v>
      </c>
      <c r="G8" s="266">
        <v>82600</v>
      </c>
      <c r="I8" s="233"/>
    </row>
    <row r="9" spans="2:9" ht="15.5">
      <c r="B9" s="192" t="s">
        <v>220</v>
      </c>
      <c r="C9" s="193">
        <v>119276.67192457967</v>
      </c>
      <c r="D9" s="193">
        <v>106823.47599487593</v>
      </c>
      <c r="E9" s="193">
        <v>106572.89184487592</v>
      </c>
      <c r="F9" s="193">
        <v>108460.20691811721</v>
      </c>
      <c r="G9" s="193">
        <v>92400</v>
      </c>
      <c r="I9" s="233"/>
    </row>
    <row r="10" spans="2:9" ht="15.5">
      <c r="B10" s="222"/>
      <c r="C10" s="222"/>
      <c r="D10" s="222"/>
      <c r="E10" s="222"/>
      <c r="F10" s="222"/>
      <c r="G10" s="222"/>
    </row>
    <row r="11" spans="2:9" ht="15.5">
      <c r="B11" s="222"/>
      <c r="C11" s="222"/>
      <c r="D11" s="222"/>
      <c r="E11" s="222"/>
      <c r="F11" s="222"/>
      <c r="G11" s="222"/>
    </row>
    <row r="13" spans="2:9" ht="15.5">
      <c r="B13" s="222" t="s">
        <v>214</v>
      </c>
    </row>
    <row r="14" spans="2:9" ht="15.5">
      <c r="B14" s="222" t="s">
        <v>221</v>
      </c>
    </row>
  </sheetData>
  <mergeCells count="1">
    <mergeCell ref="B2:G2"/>
  </mergeCells>
  <pageMargins left="0.23622047244094491" right="0.23622047244094491" top="0.74803149606299213" bottom="0.74803149606299213" header="0.31496062992125984" footer="0.31496062992125984"/>
  <pageSetup paperSize="9" orientation="landscape" r:id="rId1"/>
  <headerFooter>
    <oddHeader>&amp;LSustainability Data Pack 2022&amp;CRHI Magnesita&amp;R&amp;G</oddHeader>
    <oddFooter>&amp;R&amp;P/&amp;N</oddFooter>
  </headerFooter>
  <drawing r:id="rId2"/>
  <legacyDrawingHF r:id="rId3"/>
  <pictur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7A0D69ACC8B264C9008DC6674BD4D36" ma:contentTypeVersion="16" ma:contentTypeDescription="Ein neues Dokument erstellen." ma:contentTypeScope="" ma:versionID="9de80beaaa456ce29bc8e3e6e288f8fe">
  <xsd:schema xmlns:xsd="http://www.w3.org/2001/XMLSchema" xmlns:xs="http://www.w3.org/2001/XMLSchema" xmlns:p="http://schemas.microsoft.com/office/2006/metadata/properties" xmlns:ns2="42a1ff34-b426-4071-bf57-96d61536e751" xmlns:ns3="706f2c79-6fee-4181-b98e-7885a85cc060" targetNamespace="http://schemas.microsoft.com/office/2006/metadata/properties" ma:root="true" ma:fieldsID="1f62826aea4fa07ede3072aa63ad75e1" ns2:_="" ns3:_="">
    <xsd:import namespace="42a1ff34-b426-4071-bf57-96d61536e751"/>
    <xsd:import namespace="706f2c79-6fee-4181-b98e-7885a85cc06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a1ff34-b426-4071-bf57-96d61536e7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c39f2f88-c28d-410f-855d-f0776c0d303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6f2c79-6fee-4181-b98e-7885a85cc060"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16" nillable="true" ma:displayName="Taxonomy Catch All Column" ma:hidden="true" ma:list="{aaeaa203-0bca-4c03-ad5d-086dc738828c}" ma:internalName="TaxCatchAll" ma:showField="CatchAllData" ma:web="706f2c79-6fee-4181-b98e-7885a85cc0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2a1ff34-b426-4071-bf57-96d61536e751">
      <Terms xmlns="http://schemas.microsoft.com/office/infopath/2007/PartnerControls"/>
    </lcf76f155ced4ddcb4097134ff3c332f>
    <TaxCatchAll xmlns="706f2c79-6fee-4181-b98e-7885a85cc060" xsi:nil="true"/>
    <SharedWithUsers xmlns="706f2c79-6fee-4181-b98e-7885a85cc060">
      <UserInfo>
        <DisplayName>Michael Joos</DisplayName>
        <AccountId>24</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C472D6-E384-4833-9789-26F50BD368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a1ff34-b426-4071-bf57-96d61536e751"/>
    <ds:schemaRef ds:uri="706f2c79-6fee-4181-b98e-7885a85cc0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082104-7850-4706-83B9-2955904E243F}">
  <ds:schemaRefs>
    <ds:schemaRef ds:uri="http://schemas.microsoft.com/office/2006/metadata/properties"/>
    <ds:schemaRef ds:uri="http://purl.org/dc/terms/"/>
    <ds:schemaRef ds:uri="706f2c79-6fee-4181-b98e-7885a85cc060"/>
    <ds:schemaRef ds:uri="42a1ff34-b426-4071-bf57-96d61536e751"/>
    <ds:schemaRef ds:uri="http://schemas.microsoft.com/office/2006/documentManagement/types"/>
    <ds:schemaRef ds:uri="http://purl.org/dc/dcmitype/"/>
    <ds:schemaRef ds:uri="http://purl.org/dc/elements/1.1/"/>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5D447729-9F3E-4DE8-B658-739BD48D3C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3</vt:i4>
      </vt:variant>
    </vt:vector>
  </HeadingPairs>
  <TitlesOfParts>
    <vt:vector size="22" baseType="lpstr">
      <vt:lpstr>Cover Page</vt:lpstr>
      <vt:lpstr>Data Contents</vt:lpstr>
      <vt:lpstr>Introduction</vt:lpstr>
      <vt:lpstr>Targets 2025</vt:lpstr>
      <vt:lpstr>Charts</vt:lpstr>
      <vt:lpstr>CO2 Emissions</vt:lpstr>
      <vt:lpstr>Energy</vt:lpstr>
      <vt:lpstr>Recycling</vt:lpstr>
      <vt:lpstr>Waste</vt:lpstr>
      <vt:lpstr>Biodiversity</vt:lpstr>
      <vt:lpstr>Workforce &amp; Diversity</vt:lpstr>
      <vt:lpstr>Health &amp; Safety</vt:lpstr>
      <vt:lpstr>Water</vt:lpstr>
      <vt:lpstr>Communities</vt:lpstr>
      <vt:lpstr>ISO Certifications</vt:lpstr>
      <vt:lpstr>ESG Ratings</vt:lpstr>
      <vt:lpstr>EU Taxonomy</vt:lpstr>
      <vt:lpstr>Worker Representation</vt:lpstr>
      <vt:lpstr>SDGs</vt:lpstr>
      <vt:lpstr>Energy!Druckbereich</vt:lpstr>
      <vt:lpstr>'EU Taxonomy'!Druckbereich</vt:lpstr>
      <vt:lpstr>Introduction!Druckbereich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Zaineb Ali</dc:creator>
  <cp:keywords/>
  <dc:description/>
  <cp:lastModifiedBy>Layse Harada</cp:lastModifiedBy>
  <cp:revision/>
  <dcterms:created xsi:type="dcterms:W3CDTF">2022-07-06T14:53:28Z</dcterms:created>
  <dcterms:modified xsi:type="dcterms:W3CDTF">2023-11-14T13:10:07Z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0x010100C7A0D69ACC8B264C9008DC6674BD4D36</vt:lpwstr>
  </property>
  <property fmtid="{D5CDD505-2E9C-101B-9397-08002B2CF9AE}" pid="3" name="MediaServiceImageTags">
    <vt:lpwstr/>
  </property>
</Properties>
</file>